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perso\Desktop\"/>
    </mc:Choice>
  </mc:AlternateContent>
  <xr:revisionPtr revIDLastSave="0" documentId="13_ncr:1_{B3F5D607-B223-4F99-BFB2-2E0CC60A6E13}" xr6:coauthVersionLast="47" xr6:coauthVersionMax="47" xr10:uidLastSave="{00000000-0000-0000-0000-000000000000}"/>
  <workbookProtection workbookAlgorithmName="SHA-512" workbookHashValue="B1QH8Zj3tuDw5LpfA5XU71rk7CKi+sOiyyJXQU+w63u/IJ/CQQcMMtKwxmWZSFJrM9T7Xup8E0wD+2rq6VglGg==" workbookSaltValue="u8MA0oDeFnNTNlWmTFHacQ==" workbookSpinCount="100000" lockStructure="1"/>
  <bookViews>
    <workbookView xWindow="-108" yWindow="-108" windowWidth="23256" windowHeight="12576" xr2:uid="{00000000-000D-0000-FFFF-FFFF00000000}"/>
  </bookViews>
  <sheets>
    <sheet name="学習結果表" sheetId="31" r:id="rId1"/>
    <sheet name="営業未経験者" sheetId="32" r:id="rId2"/>
    <sheet name="飛込み営業経験者 " sheetId="37" r:id="rId3"/>
    <sheet name="一般営業経験者 " sheetId="38" r:id="rId4"/>
    <sheet name="Sheet1" sheetId="36" state="hidden" r:id="rId5"/>
  </sheets>
  <calcPr calcId="191029"/>
</workbook>
</file>

<file path=xl/calcChain.xml><?xml version="1.0" encoding="utf-8"?>
<calcChain xmlns="http://schemas.openxmlformats.org/spreadsheetml/2006/main">
  <c r="Q27" i="31" l="1"/>
  <c r="D76" i="38"/>
  <c r="E76" i="38" s="1"/>
  <c r="H76" i="38" s="1"/>
  <c r="I76" i="38" s="1"/>
  <c r="D75" i="38"/>
  <c r="E75" i="38" s="1"/>
  <c r="H74" i="38" s="1"/>
  <c r="I74" i="38" s="1"/>
  <c r="D74" i="38"/>
  <c r="E74" i="38" s="1"/>
  <c r="H72" i="38" s="1"/>
  <c r="I72" i="38" s="1"/>
  <c r="D76" i="32"/>
  <c r="E76" i="32" s="1"/>
  <c r="H76" i="32" s="1"/>
  <c r="I76" i="32" s="1"/>
  <c r="D75" i="32"/>
  <c r="E75" i="32" s="1"/>
  <c r="H74" i="32" s="1"/>
  <c r="I74" i="32" s="1"/>
  <c r="D74" i="32"/>
  <c r="E74" i="32" s="1"/>
  <c r="H72" i="32" s="1"/>
  <c r="I72" i="32" s="1"/>
  <c r="D76" i="37"/>
  <c r="E76" i="37" s="1"/>
  <c r="H76" i="37" s="1"/>
  <c r="I76" i="37" s="1"/>
  <c r="D75" i="37"/>
  <c r="E75" i="37" s="1"/>
  <c r="H74" i="37" s="1"/>
  <c r="I74" i="37" s="1"/>
  <c r="D74" i="37"/>
  <c r="E74" i="37" s="1"/>
  <c r="H72" i="37" s="1"/>
  <c r="I72" i="37" s="1"/>
  <c r="D9" i="38" l="1"/>
  <c r="E9" i="38" s="1"/>
  <c r="D8" i="38"/>
  <c r="E8" i="38" s="1"/>
  <c r="D7" i="38"/>
  <c r="E7" i="38" s="1"/>
  <c r="D49" i="38"/>
  <c r="D48" i="38"/>
  <c r="D47" i="38"/>
  <c r="D65" i="38" l="1"/>
  <c r="E65" i="38" s="1"/>
  <c r="H66" i="38" s="1"/>
  <c r="I66" i="38" s="1"/>
  <c r="D64" i="38"/>
  <c r="E64" i="38" s="1"/>
  <c r="H64" i="38" s="1"/>
  <c r="I64" i="38" s="1"/>
  <c r="D63" i="38"/>
  <c r="E63" i="38" s="1"/>
  <c r="H62" i="38" s="1"/>
  <c r="I62" i="38" s="1"/>
  <c r="D57" i="38"/>
  <c r="E57" i="38" s="1"/>
  <c r="H58" i="38" s="1"/>
  <c r="I58" i="38" s="1"/>
  <c r="D56" i="38"/>
  <c r="E56" i="38" s="1"/>
  <c r="H56" i="38" s="1"/>
  <c r="I56" i="38" s="1"/>
  <c r="D55" i="38"/>
  <c r="E55" i="38" s="1"/>
  <c r="H54" i="38" s="1"/>
  <c r="I54" i="38" s="1"/>
  <c r="E49" i="38"/>
  <c r="H50" i="38" s="1"/>
  <c r="I50" i="38" s="1"/>
  <c r="E48" i="38"/>
  <c r="H48" i="38" s="1"/>
  <c r="I48" i="38" s="1"/>
  <c r="E47" i="38"/>
  <c r="H46" i="38" s="1"/>
  <c r="I46" i="38" s="1"/>
  <c r="D41" i="38"/>
  <c r="E41" i="38" s="1"/>
  <c r="H42" i="38" s="1"/>
  <c r="I42" i="38" s="1"/>
  <c r="D40" i="38"/>
  <c r="E40" i="38" s="1"/>
  <c r="H40" i="38" s="1"/>
  <c r="I40" i="38" s="1"/>
  <c r="D39" i="38"/>
  <c r="E39" i="38" s="1"/>
  <c r="H38" i="38" s="1"/>
  <c r="I38" i="38" s="1"/>
  <c r="D33" i="38"/>
  <c r="E33" i="38" s="1"/>
  <c r="H34" i="38" s="1"/>
  <c r="I34" i="38" s="1"/>
  <c r="D32" i="38"/>
  <c r="E32" i="38" s="1"/>
  <c r="H32" i="38" s="1"/>
  <c r="I32" i="38" s="1"/>
  <c r="D31" i="38"/>
  <c r="E31" i="38" s="1"/>
  <c r="H30" i="38" s="1"/>
  <c r="I30" i="38" s="1"/>
  <c r="D25" i="38"/>
  <c r="D24" i="38"/>
  <c r="D23" i="38"/>
  <c r="D17" i="38"/>
  <c r="E17" i="38" s="1"/>
  <c r="H18" i="38" s="1"/>
  <c r="I18" i="38" s="1"/>
  <c r="D16" i="38"/>
  <c r="E16" i="38" s="1"/>
  <c r="H16" i="38" s="1"/>
  <c r="I16" i="38" s="1"/>
  <c r="D15" i="38"/>
  <c r="E15" i="38" s="1"/>
  <c r="H14" i="38" s="1"/>
  <c r="I14" i="38" s="1"/>
  <c r="H9" i="38"/>
  <c r="I9" i="38" s="1"/>
  <c r="H7" i="38"/>
  <c r="I7" i="38" s="1"/>
  <c r="H5" i="38"/>
  <c r="I5" i="38" s="1"/>
  <c r="D65" i="37"/>
  <c r="E65" i="37" s="1"/>
  <c r="H66" i="37" s="1"/>
  <c r="I66" i="37" s="1"/>
  <c r="D64" i="37"/>
  <c r="E64" i="37" s="1"/>
  <c r="H64" i="37" s="1"/>
  <c r="I64" i="37" s="1"/>
  <c r="D63" i="37"/>
  <c r="E63" i="37" s="1"/>
  <c r="D57" i="37"/>
  <c r="E57" i="37" s="1"/>
  <c r="H58" i="37" s="1"/>
  <c r="I58" i="37" s="1"/>
  <c r="D56" i="37"/>
  <c r="E56" i="37" s="1"/>
  <c r="H56" i="37" s="1"/>
  <c r="I56" i="37" s="1"/>
  <c r="D55" i="37"/>
  <c r="E55" i="37" s="1"/>
  <c r="H54" i="37" s="1"/>
  <c r="I54" i="37" s="1"/>
  <c r="D49" i="37"/>
  <c r="E49" i="37" s="1"/>
  <c r="H50" i="37" s="1"/>
  <c r="I50" i="37" s="1"/>
  <c r="D48" i="37"/>
  <c r="E48" i="37" s="1"/>
  <c r="H48" i="37" s="1"/>
  <c r="I48" i="37" s="1"/>
  <c r="D47" i="37"/>
  <c r="E47" i="37" s="1"/>
  <c r="H46" i="37" s="1"/>
  <c r="I46" i="37" s="1"/>
  <c r="D41" i="37"/>
  <c r="E41" i="37" s="1"/>
  <c r="H42" i="37" s="1"/>
  <c r="I42" i="37" s="1"/>
  <c r="D40" i="37"/>
  <c r="E40" i="37" s="1"/>
  <c r="H40" i="37" s="1"/>
  <c r="I40" i="37" s="1"/>
  <c r="D39" i="37"/>
  <c r="E39" i="37" s="1"/>
  <c r="H38" i="37" s="1"/>
  <c r="I38" i="37" s="1"/>
  <c r="D33" i="37"/>
  <c r="E33" i="37" s="1"/>
  <c r="H34" i="37" s="1"/>
  <c r="I34" i="37" s="1"/>
  <c r="D32" i="37"/>
  <c r="E32" i="37" s="1"/>
  <c r="H32" i="37" s="1"/>
  <c r="I32" i="37" s="1"/>
  <c r="D31" i="37"/>
  <c r="E31" i="37" s="1"/>
  <c r="H30" i="37" s="1"/>
  <c r="I30" i="37" s="1"/>
  <c r="D25" i="37"/>
  <c r="D24" i="37"/>
  <c r="D23" i="37"/>
  <c r="E23" i="37" s="1"/>
  <c r="H22" i="37" s="1"/>
  <c r="I22" i="37" s="1"/>
  <c r="D17" i="37"/>
  <c r="E17" i="37" s="1"/>
  <c r="H18" i="37" s="1"/>
  <c r="I18" i="37" s="1"/>
  <c r="D16" i="37"/>
  <c r="E16" i="37" s="1"/>
  <c r="H16" i="37" s="1"/>
  <c r="I16" i="37" s="1"/>
  <c r="D15" i="37"/>
  <c r="E15" i="37" s="1"/>
  <c r="H14" i="37" s="1"/>
  <c r="I14" i="37" s="1"/>
  <c r="H62" i="37" l="1"/>
  <c r="I62" i="37" s="1"/>
  <c r="E25" i="37"/>
  <c r="H26" i="37" s="1"/>
  <c r="I26" i="37" s="1"/>
  <c r="E24" i="37"/>
  <c r="H24" i="37" s="1"/>
  <c r="I24" i="37" s="1"/>
  <c r="E25" i="38"/>
  <c r="H26" i="38" s="1"/>
  <c r="I26" i="38" s="1"/>
  <c r="E23" i="38"/>
  <c r="H22" i="38" s="1"/>
  <c r="I22" i="38" s="1"/>
  <c r="E24" i="38"/>
  <c r="H24" i="38" s="1"/>
  <c r="I24" i="38" s="1"/>
  <c r="D65" i="32" l="1"/>
  <c r="E65" i="32" s="1"/>
  <c r="H66" i="32" s="1"/>
  <c r="I66" i="32" s="1"/>
  <c r="D64" i="32"/>
  <c r="D63" i="32"/>
  <c r="E63" i="32" s="1"/>
  <c r="H62" i="32" s="1"/>
  <c r="I62" i="32" s="1"/>
  <c r="D57" i="32"/>
  <c r="E57" i="32" s="1"/>
  <c r="H58" i="32" s="1"/>
  <c r="I58" i="32" s="1"/>
  <c r="D56" i="32"/>
  <c r="E56" i="32" s="1"/>
  <c r="H56" i="32" s="1"/>
  <c r="I56" i="32" s="1"/>
  <c r="D55" i="32"/>
  <c r="E55" i="32" s="1"/>
  <c r="H54" i="32" s="1"/>
  <c r="I54" i="32" s="1"/>
  <c r="D49" i="32"/>
  <c r="E49" i="32" s="1"/>
  <c r="H50" i="32" s="1"/>
  <c r="I50" i="32" s="1"/>
  <c r="D48" i="32"/>
  <c r="E48" i="32" s="1"/>
  <c r="H48" i="32" s="1"/>
  <c r="I48" i="32" s="1"/>
  <c r="D47" i="32"/>
  <c r="E47" i="32" s="1"/>
  <c r="H46" i="32" s="1"/>
  <c r="I46" i="32" s="1"/>
  <c r="E64" i="32"/>
  <c r="H64" i="32" s="1"/>
  <c r="I64" i="32" s="1"/>
  <c r="D41" i="32" l="1"/>
  <c r="E41" i="32" s="1"/>
  <c r="H42" i="32" s="1"/>
  <c r="I42" i="32" s="1"/>
  <c r="D40" i="32"/>
  <c r="E40" i="32" s="1"/>
  <c r="H40" i="32" s="1"/>
  <c r="I40" i="32" s="1"/>
  <c r="D39" i="32"/>
  <c r="E39" i="32" s="1"/>
  <c r="H38" i="32" s="1"/>
  <c r="I38" i="32" s="1"/>
  <c r="D33" i="32"/>
  <c r="E33" i="32" s="1"/>
  <c r="H34" i="32" s="1"/>
  <c r="I34" i="32" s="1"/>
  <c r="D32" i="32"/>
  <c r="E32" i="32" s="1"/>
  <c r="H32" i="32" s="1"/>
  <c r="I32" i="32" s="1"/>
  <c r="D31" i="32"/>
  <c r="E31" i="32" s="1"/>
  <c r="H30" i="32" s="1"/>
  <c r="I30" i="32" s="1"/>
  <c r="S11" i="31"/>
  <c r="X11" i="31"/>
  <c r="S10" i="31"/>
  <c r="D23" i="32"/>
  <c r="E23" i="32" s="1"/>
  <c r="H22" i="32" s="1"/>
  <c r="I22" i="32" s="1"/>
  <c r="D25" i="32"/>
  <c r="E25" i="32" s="1"/>
  <c r="H26" i="32" s="1"/>
  <c r="I26" i="32" s="1"/>
  <c r="D24" i="32"/>
  <c r="E24" i="32" s="1"/>
  <c r="H24" i="32" s="1"/>
  <c r="I24" i="32" s="1"/>
  <c r="D17" i="32"/>
  <c r="E17" i="32" s="1"/>
  <c r="H18" i="32" s="1"/>
  <c r="I18" i="32" s="1"/>
  <c r="D16" i="32"/>
  <c r="E16" i="32" s="1"/>
  <c r="H16" i="32" s="1"/>
  <c r="I16" i="32" s="1"/>
  <c r="D15" i="32"/>
  <c r="E15" i="32" s="1"/>
  <c r="H14" i="32" s="1"/>
  <c r="I14" i="32" s="1"/>
  <c r="S18" i="31"/>
  <c r="U18" i="31" s="1"/>
  <c r="S17" i="31"/>
  <c r="U17" i="31" s="1"/>
  <c r="S16" i="31"/>
  <c r="U16" i="31" s="1"/>
  <c r="S12" i="31"/>
  <c r="U10" i="31" l="1"/>
  <c r="D7" i="37"/>
  <c r="D9" i="32"/>
  <c r="D9" i="37"/>
  <c r="D8" i="32"/>
  <c r="E8" i="32" s="1"/>
  <c r="H7" i="32" s="1"/>
  <c r="I7" i="32" s="1"/>
  <c r="D8" i="37"/>
  <c r="U11" i="31"/>
  <c r="E8" i="37" s="1"/>
  <c r="H7" i="37" s="1"/>
  <c r="I7" i="37" s="1"/>
  <c r="U12" i="31"/>
  <c r="D7" i="32"/>
  <c r="E9" i="32" l="1"/>
  <c r="H9" i="32" s="1"/>
  <c r="I9" i="32" s="1"/>
  <c r="E9" i="37"/>
  <c r="H9" i="37" s="1"/>
  <c r="I9" i="37" s="1"/>
  <c r="E7" i="37"/>
  <c r="H5" i="37" s="1"/>
  <c r="I5" i="37" s="1"/>
  <c r="E7" i="32"/>
  <c r="H5" i="32" s="1"/>
  <c r="I5" i="32" s="1"/>
</calcChain>
</file>

<file path=xl/sharedStrings.xml><?xml version="1.0" encoding="utf-8"?>
<sst xmlns="http://schemas.openxmlformats.org/spreadsheetml/2006/main" count="663" uniqueCount="172">
  <si>
    <t>➊</t>
  </si>
  <si>
    <t>➀</t>
  </si>
  <si>
    <t>➁</t>
  </si>
  <si>
    <t>➋</t>
  </si>
  <si>
    <t>➌</t>
  </si>
  <si>
    <t>➍</t>
  </si>
  <si>
    <t>➎</t>
  </si>
  <si>
    <t>➏</t>
  </si>
  <si>
    <t>➐</t>
  </si>
  <si>
    <t>イ</t>
  </si>
  <si>
    <t>ロ</t>
  </si>
  <si>
    <t>➂</t>
  </si>
  <si>
    <t>➃</t>
  </si>
  <si>
    <t>イ</t>
    <phoneticPr fontId="5"/>
  </si>
  <si>
    <t>ロ</t>
    <phoneticPr fontId="5"/>
  </si>
  <si>
    <t>➂</t>
    <phoneticPr fontId="5"/>
  </si>
  <si>
    <t>➄</t>
    <phoneticPr fontId="5"/>
  </si>
  <si>
    <t>➅</t>
    <phoneticPr fontId="5"/>
  </si>
  <si>
    <t>➆</t>
    <phoneticPr fontId="5"/>
  </si>
  <si>
    <t>➇</t>
    <phoneticPr fontId="5"/>
  </si>
  <si>
    <t>営業力チェックテスト</t>
    <rPh sb="0" eb="3">
      <t>エイギョウリョク</t>
    </rPh>
    <phoneticPr fontId="5"/>
  </si>
  <si>
    <t>認識率</t>
    <rPh sb="0" eb="3">
      <t>ニンシキリツ</t>
    </rPh>
    <phoneticPr fontId="5"/>
  </si>
  <si>
    <t>㊀</t>
    <phoneticPr fontId="5"/>
  </si>
  <si>
    <t>㊁</t>
    <phoneticPr fontId="5"/>
  </si>
  <si>
    <t>㊂</t>
    <phoneticPr fontId="5"/>
  </si>
  <si>
    <r>
      <rPr>
        <sz val="10"/>
        <color theme="1"/>
        <rFont val="Yu Gothic"/>
        <family val="3"/>
        <charset val="128"/>
      </rPr>
      <t>㊀</t>
    </r>
    <r>
      <rPr>
        <sz val="10"/>
        <color theme="1"/>
        <rFont val="ＭＳ Ｐゴシック"/>
        <family val="3"/>
        <charset val="128"/>
        <scheme val="minor"/>
      </rPr>
      <t>：本を読む前</t>
    </r>
    <rPh sb="2" eb="3">
      <t>ホン</t>
    </rPh>
    <rPh sb="4" eb="5">
      <t>ヨ</t>
    </rPh>
    <rPh sb="6" eb="7">
      <t>マエ</t>
    </rPh>
    <phoneticPr fontId="5"/>
  </si>
  <si>
    <r>
      <rPr>
        <sz val="10"/>
        <color theme="1"/>
        <rFont val="Yu Gothic"/>
        <family val="3"/>
        <charset val="128"/>
      </rPr>
      <t>㊁</t>
    </r>
    <r>
      <rPr>
        <sz val="10"/>
        <color theme="1"/>
        <rFont val="ＭＳ Ｐゴシック"/>
        <family val="3"/>
        <charset val="128"/>
        <scheme val="minor"/>
      </rPr>
      <t>:本を読んだ後</t>
    </r>
    <rPh sb="2" eb="3">
      <t>ホン</t>
    </rPh>
    <rPh sb="4" eb="5">
      <t>ヨ</t>
    </rPh>
    <rPh sb="7" eb="8">
      <t>アト</t>
    </rPh>
    <phoneticPr fontId="5"/>
  </si>
  <si>
    <r>
      <rPr>
        <sz val="10"/>
        <color theme="1"/>
        <rFont val="Yu Gothic"/>
        <family val="3"/>
        <charset val="128"/>
      </rPr>
      <t>㊂</t>
    </r>
    <r>
      <rPr>
        <sz val="10"/>
        <color theme="1"/>
        <rFont val="ＭＳ Ｐゴシック"/>
        <family val="3"/>
        <charset val="128"/>
        <scheme val="minor"/>
      </rPr>
      <t>：実際に本を読んで実践された結果</t>
    </r>
    <rPh sb="2" eb="4">
      <t>ジッサイ</t>
    </rPh>
    <rPh sb="5" eb="6">
      <t>ホン</t>
    </rPh>
    <rPh sb="7" eb="8">
      <t>ヨ</t>
    </rPh>
    <rPh sb="10" eb="12">
      <t>ジッセン</t>
    </rPh>
    <rPh sb="15" eb="17">
      <t>ケッカ</t>
    </rPh>
    <phoneticPr fontId="5"/>
  </si>
  <si>
    <t>ハ</t>
    <phoneticPr fontId="5"/>
  </si>
  <si>
    <t>⑤</t>
  </si>
  <si>
    <t>⑥</t>
  </si>
  <si>
    <t>⑦</t>
  </si>
  <si>
    <t>◆初対面時　自己紹介挨拶文</t>
  </si>
  <si>
    <t>⑧</t>
  </si>
  <si>
    <t>◆ニードトーク</t>
  </si>
  <si>
    <t>◆デモ・プレゼン</t>
  </si>
  <si>
    <t>◆クロージング</t>
  </si>
  <si>
    <t>◆バターンナップ</t>
  </si>
  <si>
    <t>⑨</t>
  </si>
  <si>
    <t>◆アプローチブック・タブレット</t>
  </si>
  <si>
    <t>⑩</t>
  </si>
  <si>
    <t>◆契約書・約定書・領収書等</t>
  </si>
  <si>
    <t>Ⓑ作るもの・確認するもの</t>
  </si>
  <si>
    <t>A表</t>
    <rPh sb="1" eb="2">
      <t>ヒョウ</t>
    </rPh>
    <phoneticPr fontId="5"/>
  </si>
  <si>
    <t>B表(⑤以降のみ)</t>
    <rPh sb="1" eb="2">
      <t>ヒョウ</t>
    </rPh>
    <rPh sb="4" eb="6">
      <t>イコウ</t>
    </rPh>
    <phoneticPr fontId="5"/>
  </si>
  <si>
    <t>A表結果</t>
    <rPh sb="1" eb="2">
      <t>ヒョウ</t>
    </rPh>
    <rPh sb="2" eb="4">
      <t>ケッカ</t>
    </rPh>
    <phoneticPr fontId="5"/>
  </si>
  <si>
    <t>㊀読書前</t>
    <rPh sb="1" eb="4">
      <t>ドクショマエ</t>
    </rPh>
    <phoneticPr fontId="5"/>
  </si>
  <si>
    <t>㊁読書後</t>
    <rPh sb="1" eb="4">
      <t>ドクショゴ</t>
    </rPh>
    <phoneticPr fontId="5"/>
  </si>
  <si>
    <t>㊂営業活動後</t>
    <phoneticPr fontId="5"/>
  </si>
  <si>
    <t>◆１分間の商品説明</t>
    <phoneticPr fontId="5"/>
  </si>
  <si>
    <t>　３分間の商品説明</t>
    <phoneticPr fontId="5"/>
  </si>
  <si>
    <t>　アプローチスキル</t>
    <phoneticPr fontId="5"/>
  </si>
  <si>
    <t>◆アプローチトーク</t>
    <phoneticPr fontId="5"/>
  </si>
  <si>
    <t>B表結果</t>
    <rPh sb="1" eb="2">
      <t>ヒョウ</t>
    </rPh>
    <rPh sb="2" eb="4">
      <t>ケッカ</t>
    </rPh>
    <phoneticPr fontId="5"/>
  </si>
  <si>
    <t>営業力総合点</t>
    <rPh sb="0" eb="3">
      <t>エイギョウリョク</t>
    </rPh>
    <rPh sb="3" eb="5">
      <t>ソウゴウ</t>
    </rPh>
    <rPh sb="5" eb="6">
      <t>テン</t>
    </rPh>
    <phoneticPr fontId="5"/>
  </si>
  <si>
    <t>人間性</t>
    <rPh sb="0" eb="3">
      <t>ニンゲンセイ</t>
    </rPh>
    <phoneticPr fontId="5"/>
  </si>
  <si>
    <t>営業の基本</t>
    <rPh sb="0" eb="2">
      <t>エイギョウ</t>
    </rPh>
    <rPh sb="3" eb="5">
      <t>キホン</t>
    </rPh>
    <phoneticPr fontId="5"/>
  </si>
  <si>
    <t>商品の知識力</t>
    <rPh sb="0" eb="2">
      <t>ショウヒン</t>
    </rPh>
    <rPh sb="3" eb="6">
      <t>チシキリョク</t>
    </rPh>
    <phoneticPr fontId="5"/>
  </si>
  <si>
    <t>説得力</t>
    <rPh sb="0" eb="3">
      <t>セットクリョク</t>
    </rPh>
    <phoneticPr fontId="5"/>
  </si>
  <si>
    <t>突破力</t>
    <rPh sb="0" eb="3">
      <t>トッパリョク</t>
    </rPh>
    <phoneticPr fontId="5"/>
  </si>
  <si>
    <t>キャンセル多い</t>
    <rPh sb="5" eb="6">
      <t>オオ</t>
    </rPh>
    <phoneticPr fontId="5"/>
  </si>
  <si>
    <t>トラブル起こしやすい</t>
    <rPh sb="4" eb="5">
      <t>オ</t>
    </rPh>
    <phoneticPr fontId="5"/>
  </si>
  <si>
    <t>㋐</t>
    <phoneticPr fontId="5"/>
  </si>
  <si>
    <t>入力</t>
    <rPh sb="0" eb="2">
      <t>ニュウリョク</t>
    </rPh>
    <phoneticPr fontId="5"/>
  </si>
  <si>
    <t>❶➀➁➂➆</t>
    <phoneticPr fontId="5"/>
  </si>
  <si>
    <t>❶➃➄➅➆➇❷➐</t>
    <phoneticPr fontId="5"/>
  </si>
  <si>
    <t>❷</t>
    <phoneticPr fontId="5"/>
  </si>
  <si>
    <t>➊➁➂➅❻</t>
    <phoneticPr fontId="5"/>
  </si>
  <si>
    <t>➊➀ロ➁イ➂ロ➎</t>
    <phoneticPr fontId="5"/>
  </si>
  <si>
    <t>➊➁ロ➆❻➃</t>
    <phoneticPr fontId="5"/>
  </si>
  <si>
    <t>最高点</t>
    <rPh sb="0" eb="3">
      <t>サイコウテン</t>
    </rPh>
    <phoneticPr fontId="5"/>
  </si>
  <si>
    <t>飛込み営業経験者</t>
    <rPh sb="0" eb="2">
      <t>トビコ</t>
    </rPh>
    <rPh sb="3" eb="5">
      <t>エイギョウ</t>
    </rPh>
    <rPh sb="5" eb="8">
      <t>ケイケンシャ</t>
    </rPh>
    <phoneticPr fontId="5"/>
  </si>
  <si>
    <t>一般営業経験者</t>
    <rPh sb="0" eb="2">
      <t>イッパン</t>
    </rPh>
    <rPh sb="2" eb="4">
      <t>エイギョウ</t>
    </rPh>
    <rPh sb="4" eb="7">
      <t>ケイケンシャ</t>
    </rPh>
    <phoneticPr fontId="5"/>
  </si>
  <si>
    <t>A表❶ー❼</t>
    <rPh sb="1" eb="2">
      <t>ヒョウ</t>
    </rPh>
    <phoneticPr fontId="5"/>
  </si>
  <si>
    <t>営業力総合点</t>
    <phoneticPr fontId="5"/>
  </si>
  <si>
    <t>95％以上</t>
    <rPh sb="3" eb="5">
      <t>イジョウ</t>
    </rPh>
    <phoneticPr fontId="5"/>
  </si>
  <si>
    <t>75％以上</t>
    <rPh sb="3" eb="5">
      <t>イジョウ</t>
    </rPh>
    <phoneticPr fontId="5"/>
  </si>
  <si>
    <t>74％以下</t>
    <rPh sb="3" eb="5">
      <t>イカ</t>
    </rPh>
    <phoneticPr fontId="5"/>
  </si>
  <si>
    <t>商品の知識力</t>
    <rPh sb="0" eb="2">
      <t>ショウヒン</t>
    </rPh>
    <rPh sb="3" eb="5">
      <t>チシキ</t>
    </rPh>
    <rPh sb="5" eb="6">
      <t>リョク</t>
    </rPh>
    <phoneticPr fontId="5"/>
  </si>
  <si>
    <t>突破力</t>
    <phoneticPr fontId="5"/>
  </si>
  <si>
    <t>キャンセル多い</t>
    <phoneticPr fontId="5"/>
  </si>
  <si>
    <t>トラブル起こしやすい</t>
    <phoneticPr fontId="5"/>
  </si>
  <si>
    <t>著者一言アドバイス</t>
    <phoneticPr fontId="5"/>
  </si>
  <si>
    <t>評価</t>
    <rPh sb="0" eb="2">
      <t>ヒョウカ</t>
    </rPh>
    <phoneticPr fontId="5"/>
  </si>
  <si>
    <t>新人が研修を終わって１年を経るとこの域に達します。トップを取るには言動のスピードを上げることを考えていきましょう。</t>
    <rPh sb="0" eb="2">
      <t>シンジン</t>
    </rPh>
    <rPh sb="3" eb="5">
      <t>ケンシュウ</t>
    </rPh>
    <rPh sb="6" eb="7">
      <t>オ</t>
    </rPh>
    <rPh sb="11" eb="12">
      <t>ネン</t>
    </rPh>
    <rPh sb="13" eb="14">
      <t>ヘ</t>
    </rPh>
    <rPh sb="18" eb="19">
      <t>イキ</t>
    </rPh>
    <rPh sb="20" eb="21">
      <t>タッ</t>
    </rPh>
    <rPh sb="29" eb="30">
      <t>ト</t>
    </rPh>
    <rPh sb="33" eb="35">
      <t>ゲンドウ</t>
    </rPh>
    <rPh sb="41" eb="42">
      <t>ア</t>
    </rPh>
    <rPh sb="47" eb="48">
      <t>カンガ</t>
    </rPh>
    <phoneticPr fontId="5"/>
  </si>
  <si>
    <t>再読破</t>
    <rPh sb="0" eb="1">
      <t>サイ</t>
    </rPh>
    <rPh sb="1" eb="3">
      <t>ドクハ</t>
    </rPh>
    <phoneticPr fontId="5"/>
  </si>
  <si>
    <t>人間性向上には、思いやり、配慮、傾聴力、責任感、ルールを守る等を磨くが必要です。再度読破してください。</t>
    <rPh sb="0" eb="3">
      <t>ニンゲンセイ</t>
    </rPh>
    <rPh sb="3" eb="5">
      <t>コウジョウ</t>
    </rPh>
    <rPh sb="8" eb="9">
      <t>オモ</t>
    </rPh>
    <rPh sb="13" eb="15">
      <t>ハイリョ</t>
    </rPh>
    <rPh sb="16" eb="19">
      <t>ケイチョウリョク</t>
    </rPh>
    <rPh sb="20" eb="23">
      <t>セキニンカン</t>
    </rPh>
    <rPh sb="28" eb="29">
      <t>マモ</t>
    </rPh>
    <rPh sb="30" eb="31">
      <t>トウ</t>
    </rPh>
    <rPh sb="32" eb="33">
      <t>ミガ</t>
    </rPh>
    <rPh sb="35" eb="37">
      <t>ヒツヨウ</t>
    </rPh>
    <rPh sb="40" eb="42">
      <t>サイド</t>
    </rPh>
    <rPh sb="42" eb="44">
      <t>ドクハ</t>
    </rPh>
    <phoneticPr fontId="5"/>
  </si>
  <si>
    <t>整った生活習慣をこのまま維持していきましょう</t>
    <rPh sb="0" eb="1">
      <t>トトノ</t>
    </rPh>
    <rPh sb="3" eb="7">
      <t>セイカツシュウカン</t>
    </rPh>
    <rPh sb="12" eb="14">
      <t>イジ</t>
    </rPh>
    <phoneticPr fontId="5"/>
  </si>
  <si>
    <t>人間性が高い人です</t>
    <rPh sb="0" eb="3">
      <t>ニンゲンセイ</t>
    </rPh>
    <rPh sb="4" eb="5">
      <t>タカ</t>
    </rPh>
    <rPh sb="6" eb="7">
      <t>ヒト</t>
    </rPh>
    <phoneticPr fontId="5"/>
  </si>
  <si>
    <t>更にいつまでも前向きな姿勢で頑張ってください。</t>
    <rPh sb="0" eb="1">
      <t>サラ</t>
    </rPh>
    <rPh sb="7" eb="8">
      <t>マエ</t>
    </rPh>
    <rPh sb="8" eb="9">
      <t>ム</t>
    </rPh>
    <rPh sb="11" eb="13">
      <t>シセイ</t>
    </rPh>
    <rPh sb="14" eb="16">
      <t>ガンバ</t>
    </rPh>
    <phoneticPr fontId="5"/>
  </si>
  <si>
    <t>バターンナップを知っていることは、基本を学んでいることです。素晴らしいです。</t>
    <rPh sb="8" eb="9">
      <t>シ</t>
    </rPh>
    <rPh sb="17" eb="19">
      <t>キホン</t>
    </rPh>
    <rPh sb="20" eb="21">
      <t>マナ</t>
    </rPh>
    <rPh sb="30" eb="32">
      <t>スバ</t>
    </rPh>
    <phoneticPr fontId="5"/>
  </si>
  <si>
    <t>バターンナップを知る</t>
    <rPh sb="8" eb="9">
      <t>シ</t>
    </rPh>
    <phoneticPr fontId="5"/>
  </si>
  <si>
    <t>プロとの違いはバターンナップの言葉を知っているか否かで決まります。</t>
    <rPh sb="4" eb="5">
      <t>チガ</t>
    </rPh>
    <rPh sb="15" eb="17">
      <t>コトバ</t>
    </rPh>
    <rPh sb="18" eb="19">
      <t>シ</t>
    </rPh>
    <rPh sb="24" eb="25">
      <t>イナ</t>
    </rPh>
    <rPh sb="27" eb="28">
      <t>キ</t>
    </rPh>
    <phoneticPr fontId="5"/>
  </si>
  <si>
    <t>相手の立場を想像して、配慮ある言動を創造することが突破力になります。</t>
    <rPh sb="0" eb="2">
      <t>アイテ</t>
    </rPh>
    <rPh sb="3" eb="5">
      <t>タチバ</t>
    </rPh>
    <rPh sb="6" eb="8">
      <t>ソウゾウ</t>
    </rPh>
    <rPh sb="11" eb="13">
      <t>ハイリョ</t>
    </rPh>
    <rPh sb="15" eb="17">
      <t>ゲンドウ</t>
    </rPh>
    <rPh sb="18" eb="20">
      <t>ソウゾウ</t>
    </rPh>
    <rPh sb="25" eb="28">
      <t>トッパリョク</t>
    </rPh>
    <phoneticPr fontId="5"/>
  </si>
  <si>
    <t>五感フル活用</t>
    <rPh sb="0" eb="2">
      <t>ゴカン</t>
    </rPh>
    <rPh sb="4" eb="6">
      <t>カツヨウ</t>
    </rPh>
    <phoneticPr fontId="5"/>
  </si>
  <si>
    <t>商品情報は人の五感から五感を通じて伝わる訳ですから、言動をマスターしましょう。</t>
    <rPh sb="0" eb="2">
      <t>ショウヒン</t>
    </rPh>
    <rPh sb="2" eb="4">
      <t>ジョウホウ</t>
    </rPh>
    <rPh sb="5" eb="6">
      <t>ヒト</t>
    </rPh>
    <rPh sb="7" eb="9">
      <t>ゴカン</t>
    </rPh>
    <rPh sb="11" eb="13">
      <t>ゴカン</t>
    </rPh>
    <rPh sb="14" eb="15">
      <t>ツウ</t>
    </rPh>
    <rPh sb="17" eb="18">
      <t>ツタ</t>
    </rPh>
    <rPh sb="20" eb="21">
      <t>ワケ</t>
    </rPh>
    <rPh sb="26" eb="28">
      <t>ゲンドウ</t>
    </rPh>
    <phoneticPr fontId="5"/>
  </si>
  <si>
    <t>商品知識は知恵に変わる</t>
    <rPh sb="0" eb="2">
      <t>ショウヒン</t>
    </rPh>
    <rPh sb="2" eb="4">
      <t>チシキ</t>
    </rPh>
    <rPh sb="5" eb="7">
      <t>チエ</t>
    </rPh>
    <rPh sb="8" eb="9">
      <t>カ</t>
    </rPh>
    <phoneticPr fontId="5"/>
  </si>
  <si>
    <t>プロ</t>
    <phoneticPr fontId="5"/>
  </si>
  <si>
    <t>よく勉強してますね。バターンナップを知っていることは、基本を学んでいることです。素晴らしいです。</t>
    <rPh sb="2" eb="4">
      <t>ベンキョウ</t>
    </rPh>
    <rPh sb="18" eb="19">
      <t>シ</t>
    </rPh>
    <rPh sb="27" eb="29">
      <t>キホン</t>
    </rPh>
    <rPh sb="30" eb="31">
      <t>マナ</t>
    </rPh>
    <rPh sb="40" eb="42">
      <t>スバ</t>
    </rPh>
    <phoneticPr fontId="5"/>
  </si>
  <si>
    <t>トッププロ</t>
    <phoneticPr fontId="5"/>
  </si>
  <si>
    <t>　人間性があって、発想と商品内容を熟知すればどんな販売会社も経営できますし、成功するでしょう。</t>
    <rPh sb="1" eb="4">
      <t>ニンゲンセイ</t>
    </rPh>
    <rPh sb="9" eb="11">
      <t>ハッソウ</t>
    </rPh>
    <rPh sb="12" eb="14">
      <t>ショウヒン</t>
    </rPh>
    <rPh sb="14" eb="16">
      <t>ナイヨウ</t>
    </rPh>
    <rPh sb="17" eb="19">
      <t>ジュクチ</t>
    </rPh>
    <rPh sb="25" eb="27">
      <t>ハンバイ</t>
    </rPh>
    <rPh sb="27" eb="29">
      <t>カイシャ</t>
    </rPh>
    <rPh sb="30" eb="32">
      <t>ケイエイ</t>
    </rPh>
    <rPh sb="38" eb="40">
      <t>セイコウ</t>
    </rPh>
    <phoneticPr fontId="5"/>
  </si>
  <si>
    <t>基本をマスターしていますから、あとは知恵（独創力）を発揮してご自身の営業法を創造しましょう。</t>
    <rPh sb="0" eb="2">
      <t>キホン</t>
    </rPh>
    <rPh sb="18" eb="20">
      <t>チエ</t>
    </rPh>
    <rPh sb="21" eb="23">
      <t>ドクソウ</t>
    </rPh>
    <rPh sb="23" eb="24">
      <t>リョク</t>
    </rPh>
    <rPh sb="26" eb="28">
      <t>ハッキ</t>
    </rPh>
    <rPh sb="31" eb="33">
      <t>ジシン</t>
    </rPh>
    <rPh sb="34" eb="37">
      <t>エイギョウホウ</t>
    </rPh>
    <rPh sb="38" eb="40">
      <t>ソウゾウ</t>
    </rPh>
    <phoneticPr fontId="5"/>
  </si>
  <si>
    <t>50％以上</t>
    <rPh sb="3" eb="5">
      <t>イジョウ</t>
    </rPh>
    <phoneticPr fontId="5"/>
  </si>
  <si>
    <t>50％以下</t>
    <rPh sb="3" eb="5">
      <t>イカ</t>
    </rPh>
    <phoneticPr fontId="5"/>
  </si>
  <si>
    <t>相手の立場に身を置き、考えをめぐらせる豊かな想像力は相手の「かゆいところに手が届く」的確な対応が生まれます。</t>
    <rPh sb="0" eb="2">
      <t>アイテ</t>
    </rPh>
    <rPh sb="3" eb="5">
      <t>タチバ</t>
    </rPh>
    <rPh sb="6" eb="7">
      <t>ミ</t>
    </rPh>
    <rPh sb="8" eb="9">
      <t>オ</t>
    </rPh>
    <rPh sb="11" eb="12">
      <t>カンガ</t>
    </rPh>
    <rPh sb="19" eb="20">
      <t>ユタ</t>
    </rPh>
    <rPh sb="22" eb="25">
      <t>ソウゾウリョク</t>
    </rPh>
    <rPh sb="26" eb="28">
      <t>アイテ</t>
    </rPh>
    <rPh sb="37" eb="38">
      <t>テ</t>
    </rPh>
    <rPh sb="39" eb="40">
      <t>トド</t>
    </rPh>
    <rPh sb="42" eb="44">
      <t>テキカク</t>
    </rPh>
    <rPh sb="45" eb="47">
      <t>タイオウ</t>
    </rPh>
    <rPh sb="48" eb="49">
      <t>ウ</t>
    </rPh>
    <phoneticPr fontId="5"/>
  </si>
  <si>
    <t>「会った瞬間に判断し、５分間で確認」を更に磨きましょう。</t>
    <rPh sb="1" eb="2">
      <t>ア</t>
    </rPh>
    <rPh sb="4" eb="6">
      <t>シュンカン</t>
    </rPh>
    <rPh sb="7" eb="9">
      <t>ハンダン</t>
    </rPh>
    <rPh sb="12" eb="14">
      <t>フンカン</t>
    </rPh>
    <rPh sb="15" eb="17">
      <t>カクニン</t>
    </rPh>
    <rPh sb="19" eb="20">
      <t>サラ</t>
    </rPh>
    <rPh sb="21" eb="22">
      <t>ミガ</t>
    </rPh>
    <phoneticPr fontId="5"/>
  </si>
  <si>
    <t>読書後</t>
    <rPh sb="0" eb="3">
      <t>ドクショゴ</t>
    </rPh>
    <phoneticPr fontId="5"/>
  </si>
  <si>
    <t>➐➁が75%以下はスランプに陥りやすいです。</t>
    <rPh sb="6" eb="8">
      <t>イカ</t>
    </rPh>
    <rPh sb="14" eb="15">
      <t>オチイ</t>
    </rPh>
    <phoneticPr fontId="5"/>
  </si>
  <si>
    <t>基本なくして展開なし</t>
    <rPh sb="0" eb="2">
      <t>キホン</t>
    </rPh>
    <rPh sb="6" eb="8">
      <t>テンカイ</t>
    </rPh>
    <phoneticPr fontId="5"/>
  </si>
  <si>
    <t>営業の基本の１つである「利益の追求」達成のためにスキル等の創造があります。全てが基本からです。</t>
    <rPh sb="0" eb="2">
      <t>エイギョウ</t>
    </rPh>
    <rPh sb="3" eb="5">
      <t>キホン</t>
    </rPh>
    <rPh sb="12" eb="14">
      <t>リエキ</t>
    </rPh>
    <rPh sb="15" eb="17">
      <t>ツイキュウ</t>
    </rPh>
    <rPh sb="18" eb="20">
      <t>タッセイ</t>
    </rPh>
    <rPh sb="27" eb="28">
      <t>トウ</t>
    </rPh>
    <rPh sb="29" eb="31">
      <t>ソウゾウ</t>
    </rPh>
    <rPh sb="37" eb="38">
      <t>スベ</t>
    </rPh>
    <rPh sb="40" eb="42">
      <t>キホン</t>
    </rPh>
    <phoneticPr fontId="5"/>
  </si>
  <si>
    <t>努力の結晶です。素晴らしいです。あとは人間性と強い使命感があれば未曾有の知恵が働き大勝利できます。</t>
    <rPh sb="0" eb="2">
      <t>ドリョク</t>
    </rPh>
    <rPh sb="3" eb="5">
      <t>ケッショウ</t>
    </rPh>
    <rPh sb="8" eb="10">
      <t>スバ</t>
    </rPh>
    <rPh sb="19" eb="22">
      <t>ニンゲンセイ</t>
    </rPh>
    <rPh sb="23" eb="24">
      <t>ツヨ</t>
    </rPh>
    <rPh sb="25" eb="28">
      <t>シメイカン</t>
    </rPh>
    <rPh sb="32" eb="35">
      <t>ミゾウ</t>
    </rPh>
    <rPh sb="36" eb="38">
      <t>チエ</t>
    </rPh>
    <rPh sb="39" eb="40">
      <t>ハタラ</t>
    </rPh>
    <rPh sb="41" eb="44">
      <t>ダイショウリ</t>
    </rPh>
    <phoneticPr fontId="5"/>
  </si>
  <si>
    <t>どんなお客様にも対応できます。更に「会った瞬間に判断し、５分間で確認」の力を磨きましょう。</t>
    <rPh sb="4" eb="6">
      <t>キャクサマ</t>
    </rPh>
    <rPh sb="8" eb="10">
      <t>タイオウ</t>
    </rPh>
    <rPh sb="15" eb="16">
      <t>サラ</t>
    </rPh>
    <rPh sb="18" eb="19">
      <t>ア</t>
    </rPh>
    <rPh sb="21" eb="23">
      <t>シュンカン</t>
    </rPh>
    <rPh sb="24" eb="26">
      <t>ハンダン</t>
    </rPh>
    <rPh sb="29" eb="31">
      <t>フンカン</t>
    </rPh>
    <rPh sb="32" eb="34">
      <t>カクニン</t>
    </rPh>
    <rPh sb="36" eb="37">
      <t>チカラ</t>
    </rPh>
    <rPh sb="38" eb="39">
      <t>ミガ</t>
    </rPh>
    <phoneticPr fontId="5"/>
  </si>
  <si>
    <t>営業又は実践後</t>
    <rPh sb="0" eb="2">
      <t>エイギョウ</t>
    </rPh>
    <rPh sb="2" eb="3">
      <t>マタ</t>
    </rPh>
    <rPh sb="4" eb="7">
      <t>ジッセンゴ</t>
    </rPh>
    <phoneticPr fontId="5"/>
  </si>
  <si>
    <t>　　　プロとして自慢してください。　　トッププロを維持するには日々の練習と常に商品情報に目を配る事です。</t>
    <rPh sb="8" eb="10">
      <t>ジマン</t>
    </rPh>
    <phoneticPr fontId="5"/>
  </si>
  <si>
    <t>新人が研修を終わって１年を経るとこの域に達します。トップを取るには言動のスピードを更に上げることを考えていきましょう。</t>
    <rPh sb="0" eb="2">
      <t>シンジン</t>
    </rPh>
    <rPh sb="3" eb="5">
      <t>ケンシュウ</t>
    </rPh>
    <rPh sb="6" eb="7">
      <t>オ</t>
    </rPh>
    <rPh sb="11" eb="12">
      <t>ネン</t>
    </rPh>
    <rPh sb="13" eb="14">
      <t>ヘ</t>
    </rPh>
    <rPh sb="18" eb="19">
      <t>イキ</t>
    </rPh>
    <rPh sb="20" eb="21">
      <t>タッ</t>
    </rPh>
    <rPh sb="29" eb="30">
      <t>ト</t>
    </rPh>
    <rPh sb="33" eb="35">
      <t>ゲンドウ</t>
    </rPh>
    <rPh sb="41" eb="42">
      <t>サラ</t>
    </rPh>
    <rPh sb="43" eb="44">
      <t>ア</t>
    </rPh>
    <rPh sb="49" eb="50">
      <t>カンガ</t>
    </rPh>
    <phoneticPr fontId="5"/>
  </si>
  <si>
    <t>野球のバットスイング等の動きを
文章から体得することは至難ですから、
何度も➊ー➐を読破して身に着けることです。</t>
    <rPh sb="46" eb="47">
      <t>ミ</t>
    </rPh>
    <rPh sb="48" eb="49">
      <t>ツ</t>
    </rPh>
    <phoneticPr fontId="5"/>
  </si>
  <si>
    <t>営業未経験者及び読書前</t>
    <rPh sb="0" eb="6">
      <t>エイギョウミケイケンシャ</t>
    </rPh>
    <rPh sb="6" eb="7">
      <t>オヨ</t>
    </rPh>
    <rPh sb="8" eb="10">
      <t>ドクショ</t>
    </rPh>
    <rPh sb="10" eb="11">
      <t>マエ</t>
    </rPh>
    <phoneticPr fontId="5"/>
  </si>
  <si>
    <t>売上向上には説得スキルのスピードが関わります。更に、説得スキルを工夫をしましょう。</t>
    <rPh sb="0" eb="4">
      <t>ウリアゲコウジョウ</t>
    </rPh>
    <rPh sb="6" eb="8">
      <t>セットク</t>
    </rPh>
    <rPh sb="17" eb="18">
      <t>カカ</t>
    </rPh>
    <rPh sb="23" eb="24">
      <t>サラ</t>
    </rPh>
    <rPh sb="26" eb="28">
      <t>セットク</t>
    </rPh>
    <rPh sb="32" eb="34">
      <t>クフウ</t>
    </rPh>
    <phoneticPr fontId="5"/>
  </si>
  <si>
    <t>トラブルを起こしやすい</t>
    <rPh sb="5" eb="6">
      <t>オ</t>
    </rPh>
    <phoneticPr fontId="5"/>
  </si>
  <si>
    <t>❶➁ハ➂ロ➆❷➁</t>
    <phoneticPr fontId="5"/>
  </si>
  <si>
    <t>営業は人と向き合う仕事ですから、トラブルは販売員の言動が相手が理解できるか否かで発生しますので相手の立場や状況を見極めることがトラブルを防ぐ事になります。</t>
    <rPh sb="0" eb="2">
      <t>エイギョウ</t>
    </rPh>
    <rPh sb="3" eb="4">
      <t>ヒト</t>
    </rPh>
    <rPh sb="5" eb="6">
      <t>ム</t>
    </rPh>
    <rPh sb="7" eb="8">
      <t>ア</t>
    </rPh>
    <rPh sb="9" eb="11">
      <t>シゴト</t>
    </rPh>
    <rPh sb="21" eb="24">
      <t>ハンバイイン</t>
    </rPh>
    <rPh sb="25" eb="27">
      <t>ゲンドウ</t>
    </rPh>
    <rPh sb="28" eb="30">
      <t>アイテ</t>
    </rPh>
    <rPh sb="31" eb="33">
      <t>リカイ</t>
    </rPh>
    <rPh sb="37" eb="38">
      <t>イナ</t>
    </rPh>
    <rPh sb="40" eb="42">
      <t>ハッセイ</t>
    </rPh>
    <rPh sb="47" eb="49">
      <t>アイテ</t>
    </rPh>
    <rPh sb="50" eb="52">
      <t>タチバ</t>
    </rPh>
    <rPh sb="53" eb="55">
      <t>ジョウキョウ</t>
    </rPh>
    <rPh sb="56" eb="58">
      <t>ミキワ</t>
    </rPh>
    <rPh sb="68" eb="69">
      <t>フセ</t>
    </rPh>
    <rPh sb="70" eb="71">
      <t>コト</t>
    </rPh>
    <phoneticPr fontId="5"/>
  </si>
  <si>
    <t>前途有望</t>
    <rPh sb="0" eb="4">
      <t>ゼントユウボウ</t>
    </rPh>
    <phoneticPr fontId="5"/>
  </si>
  <si>
    <t>営業未経験者</t>
    <rPh sb="0" eb="2">
      <t>エイギョウ</t>
    </rPh>
    <rPh sb="2" eb="3">
      <t>ミ</t>
    </rPh>
    <rPh sb="3" eb="6">
      <t>ケイケンシャ</t>
    </rPh>
    <phoneticPr fontId="5"/>
  </si>
  <si>
    <t>トッププロ級です</t>
    <rPh sb="5" eb="6">
      <t>キュウ</t>
    </rPh>
    <phoneticPr fontId="5"/>
  </si>
  <si>
    <t>脳内にある商品知識情報は使命感で知恵に変えますので、常に豊富な知識情報を脳内に貯めておきましょう。</t>
    <rPh sb="0" eb="2">
      <t>ノウナイ</t>
    </rPh>
    <rPh sb="5" eb="7">
      <t>ショウヒン</t>
    </rPh>
    <rPh sb="7" eb="9">
      <t>チシキ</t>
    </rPh>
    <rPh sb="9" eb="11">
      <t>ジョウホウ</t>
    </rPh>
    <rPh sb="12" eb="15">
      <t>シメイカン</t>
    </rPh>
    <rPh sb="16" eb="18">
      <t>チエ</t>
    </rPh>
    <rPh sb="19" eb="20">
      <t>カ</t>
    </rPh>
    <rPh sb="26" eb="27">
      <t>ツネ</t>
    </rPh>
    <rPh sb="28" eb="30">
      <t>ホウフ</t>
    </rPh>
    <rPh sb="31" eb="33">
      <t>チシキ</t>
    </rPh>
    <rPh sb="33" eb="35">
      <t>ジョウホウ</t>
    </rPh>
    <rPh sb="36" eb="38">
      <t>ノウナイ</t>
    </rPh>
    <rPh sb="39" eb="40">
      <t>タ</t>
    </rPh>
    <phoneticPr fontId="5"/>
  </si>
  <si>
    <t>プロとして一定基準になりましたので他のプロセスの基準値を上げましょう。</t>
    <rPh sb="5" eb="9">
      <t>イッテイキジュン</t>
    </rPh>
    <rPh sb="17" eb="18">
      <t>タ</t>
    </rPh>
    <rPh sb="24" eb="27">
      <t>キジュンチ</t>
    </rPh>
    <rPh sb="28" eb="29">
      <t>ア</t>
    </rPh>
    <phoneticPr fontId="5"/>
  </si>
  <si>
    <t>プロ級です</t>
    <rPh sb="2" eb="3">
      <t>キュウ</t>
    </rPh>
    <phoneticPr fontId="5"/>
  </si>
  <si>
    <t>トッププロ級</t>
    <rPh sb="5" eb="6">
      <t>キュウ</t>
    </rPh>
    <phoneticPr fontId="5"/>
  </si>
  <si>
    <t>プロです</t>
    <phoneticPr fontId="5"/>
  </si>
  <si>
    <t>法律・規則、マナーを守り、言葉使い、傾聴力を完全にマスターしましょう。</t>
    <rPh sb="0" eb="2">
      <t>ホウリツ</t>
    </rPh>
    <rPh sb="3" eb="5">
      <t>キソク</t>
    </rPh>
    <rPh sb="10" eb="11">
      <t>マモ</t>
    </rPh>
    <rPh sb="13" eb="16">
      <t>コトバツカ</t>
    </rPh>
    <rPh sb="18" eb="20">
      <t>ケイチョウ</t>
    </rPh>
    <rPh sb="20" eb="21">
      <t>リョク</t>
    </rPh>
    <rPh sb="22" eb="24">
      <t>カンゼン</t>
    </rPh>
    <phoneticPr fontId="5"/>
  </si>
  <si>
    <t>トッププロ級</t>
    <rPh sb="5" eb="6">
      <t>キュウ</t>
    </rPh>
    <phoneticPr fontId="5"/>
  </si>
  <si>
    <t>プロ級</t>
    <rPh sb="2" eb="3">
      <t>キュウ</t>
    </rPh>
    <phoneticPr fontId="5"/>
  </si>
  <si>
    <t>プロ</t>
    <phoneticPr fontId="5"/>
  </si>
  <si>
    <t>事象の理解力はすばらしいです。どんなお客様にも対応できます。更に「会った瞬間に判断し、５分間で確認」の力を磨きましょう。</t>
    <rPh sb="0" eb="2">
      <t>ジショウ</t>
    </rPh>
    <rPh sb="3" eb="6">
      <t>リカイリョク</t>
    </rPh>
    <rPh sb="19" eb="21">
      <t>キャクサマ</t>
    </rPh>
    <rPh sb="23" eb="25">
      <t>タイオウ</t>
    </rPh>
    <rPh sb="30" eb="31">
      <t>サラ</t>
    </rPh>
    <rPh sb="33" eb="34">
      <t>ア</t>
    </rPh>
    <rPh sb="36" eb="38">
      <t>シュンカン</t>
    </rPh>
    <rPh sb="39" eb="41">
      <t>ハンダン</t>
    </rPh>
    <rPh sb="44" eb="46">
      <t>フンカン</t>
    </rPh>
    <rPh sb="47" eb="49">
      <t>カクニン</t>
    </rPh>
    <rPh sb="51" eb="52">
      <t>チカラ</t>
    </rPh>
    <rPh sb="53" eb="54">
      <t>ミガ</t>
    </rPh>
    <phoneticPr fontId="5"/>
  </si>
  <si>
    <t>プロになるまでの、日時を記録しておきましょう。</t>
    <rPh sb="9" eb="11">
      <t>ニチジ</t>
    </rPh>
    <rPh sb="12" eb="14">
      <t>キロク</t>
    </rPh>
    <phoneticPr fontId="5"/>
  </si>
  <si>
    <t>五感をフル活用しましょう。</t>
    <rPh sb="0" eb="2">
      <t>ゴカン</t>
    </rPh>
    <rPh sb="5" eb="7">
      <t>カツヨウ</t>
    </rPh>
    <phoneticPr fontId="5"/>
  </si>
  <si>
    <t>トッププロとして資格十分です。後は体得するために日々の練習と、常に商品情報に目を配りその都度トークを作りましょう。</t>
    <rPh sb="8" eb="10">
      <t>シカク</t>
    </rPh>
    <rPh sb="10" eb="12">
      <t>ジュウブン</t>
    </rPh>
    <rPh sb="15" eb="16">
      <t>アト</t>
    </rPh>
    <rPh sb="17" eb="19">
      <t>タイトク</t>
    </rPh>
    <rPh sb="24" eb="26">
      <t>ヒビ</t>
    </rPh>
    <rPh sb="27" eb="29">
      <t>レンシュウ</t>
    </rPh>
    <rPh sb="44" eb="46">
      <t>ツド</t>
    </rPh>
    <rPh sb="50" eb="51">
      <t>ツク</t>
    </rPh>
    <phoneticPr fontId="5"/>
  </si>
  <si>
    <t>A表❶➋❻❼</t>
    <rPh sb="1" eb="2">
      <t>ヒョウ</t>
    </rPh>
    <phoneticPr fontId="5"/>
  </si>
  <si>
    <t>➊➂</t>
    <phoneticPr fontId="5"/>
  </si>
  <si>
    <t>㊁読書後(B表⑤を加点)</t>
    <rPh sb="1" eb="4">
      <t>ドクショゴ</t>
    </rPh>
    <rPh sb="6" eb="7">
      <t>ヒョウ</t>
    </rPh>
    <rPh sb="9" eb="11">
      <t>カテン</t>
    </rPh>
    <phoneticPr fontId="5"/>
  </si>
  <si>
    <t>認識度チェック利用方法</t>
  </si>
  <si>
    <t>①「学習結果表」シートに自己採点の点数を1～5の範囲で入力します。</t>
  </si>
  <si>
    <t>②「営業未経験者」「飛込み営業経験者」「一般営業経験者」でご自身に合う物を開きます。</t>
  </si>
  <si>
    <t>③上記3シートに、各項目ごとの認識度とコメントが記載されています。</t>
  </si>
  <si>
    <t>※注意※　入力いただくのは、「学習結果表」の点数のみです。</t>
  </si>
  <si>
    <t>相手への思いやり</t>
    <rPh sb="0" eb="2">
      <t>アイテ</t>
    </rPh>
    <rPh sb="4" eb="5">
      <t>オモ</t>
    </rPh>
    <phoneticPr fontId="5"/>
  </si>
  <si>
    <t>プロを目指してスタートです</t>
    <rPh sb="3" eb="5">
      <t>メザ</t>
    </rPh>
    <phoneticPr fontId="5"/>
  </si>
  <si>
    <t>「勝とは３倍の努力」です</t>
    <phoneticPr fontId="5"/>
  </si>
  <si>
    <t>すばらしい</t>
    <phoneticPr fontId="5"/>
  </si>
  <si>
    <t>営業には人柄も大事です</t>
    <rPh sb="0" eb="2">
      <t>エイギョウ</t>
    </rPh>
    <rPh sb="4" eb="6">
      <t>ヒトガラ</t>
    </rPh>
    <rPh sb="7" eb="9">
      <t>ダイジ</t>
    </rPh>
    <phoneticPr fontId="5"/>
  </si>
  <si>
    <r>
      <t>整った生活習慣をこのまま維持していきましょう</t>
    </r>
    <r>
      <rPr>
        <sz val="11"/>
        <color rgb="FFFFFF00"/>
        <rFont val="ＭＳ Ｐゴシック"/>
        <family val="3"/>
        <charset val="128"/>
        <scheme val="minor"/>
      </rPr>
      <t>。</t>
    </r>
    <rPh sb="0" eb="1">
      <t>トトノ</t>
    </rPh>
    <rPh sb="3" eb="7">
      <t>セイカツシュウカン</t>
    </rPh>
    <rPh sb="12" eb="14">
      <t>イジ</t>
    </rPh>
    <phoneticPr fontId="5"/>
  </si>
  <si>
    <r>
      <t>本当に未経験者ですか。よく勉強していますね</t>
    </r>
    <r>
      <rPr>
        <sz val="11"/>
        <color rgb="FFFFFF00"/>
        <rFont val="ＭＳ Ｐゴシック"/>
        <family val="3"/>
        <charset val="128"/>
        <scheme val="minor"/>
      </rPr>
      <t>、</t>
    </r>
    <r>
      <rPr>
        <sz val="11"/>
        <color theme="1"/>
        <rFont val="ＭＳ Ｐゴシック"/>
        <family val="3"/>
        <charset val="128"/>
        <scheme val="minor"/>
      </rPr>
      <t>すばらしい。</t>
    </r>
    <rPh sb="0" eb="2">
      <t>ホントウ</t>
    </rPh>
    <rPh sb="3" eb="7">
      <t>ミケイケンシャ</t>
    </rPh>
    <rPh sb="13" eb="15">
      <t>ベンキョウ</t>
    </rPh>
    <phoneticPr fontId="5"/>
  </si>
  <si>
    <t>営業職を理解していますね。前途有望です。</t>
    <rPh sb="0" eb="3">
      <t>エイギョウショク</t>
    </rPh>
    <rPh sb="4" eb="6">
      <t>リカイ</t>
    </rPh>
    <rPh sb="13" eb="15">
      <t>ゼント</t>
    </rPh>
    <rPh sb="15" eb="17">
      <t>ユウボウ</t>
    </rPh>
    <phoneticPr fontId="5"/>
  </si>
  <si>
    <t>常識豊かで尊敬します</t>
    <rPh sb="0" eb="3">
      <t>ジョウシキユタカ</t>
    </rPh>
    <rPh sb="5" eb="7">
      <t>ソンケイ</t>
    </rPh>
    <phoneticPr fontId="5"/>
  </si>
  <si>
    <t>人間性向上には、思いやり、配慮、傾聴力、責任感、ルールを守る等を磨く事が必要です。読破してください。</t>
    <rPh sb="0" eb="3">
      <t>ニンゲンセイ</t>
    </rPh>
    <rPh sb="3" eb="5">
      <t>コウジョウ</t>
    </rPh>
    <rPh sb="8" eb="9">
      <t>オモ</t>
    </rPh>
    <rPh sb="13" eb="15">
      <t>ハイリョ</t>
    </rPh>
    <rPh sb="16" eb="19">
      <t>ケイチョウリョク</t>
    </rPh>
    <rPh sb="20" eb="23">
      <t>セキニンカン</t>
    </rPh>
    <rPh sb="28" eb="29">
      <t>マモ</t>
    </rPh>
    <rPh sb="30" eb="31">
      <t>トウ</t>
    </rPh>
    <rPh sb="32" eb="33">
      <t>ミガ</t>
    </rPh>
    <rPh sb="34" eb="35">
      <t>コト</t>
    </rPh>
    <rPh sb="36" eb="38">
      <t>ヒツヨウ</t>
    </rPh>
    <rPh sb="41" eb="42">
      <t>ドク</t>
    </rPh>
    <rPh sb="42" eb="43">
      <t>ハ</t>
    </rPh>
    <phoneticPr fontId="5"/>
  </si>
  <si>
    <t>人間性向上には、思いやり、配慮、傾聴力、責任感、ルールを守る等を磨く事が必要です。再度読破してください。</t>
    <rPh sb="0" eb="3">
      <t>ニンゲンセイ</t>
    </rPh>
    <rPh sb="3" eb="5">
      <t>コウジョウ</t>
    </rPh>
    <rPh sb="8" eb="9">
      <t>オモ</t>
    </rPh>
    <rPh sb="13" eb="15">
      <t>ハイリョ</t>
    </rPh>
    <rPh sb="16" eb="19">
      <t>ケイチョウリョク</t>
    </rPh>
    <rPh sb="20" eb="23">
      <t>セキニンカン</t>
    </rPh>
    <rPh sb="28" eb="29">
      <t>マモ</t>
    </rPh>
    <rPh sb="30" eb="31">
      <t>トウ</t>
    </rPh>
    <rPh sb="32" eb="33">
      <t>ミガ</t>
    </rPh>
    <rPh sb="34" eb="35">
      <t>コト</t>
    </rPh>
    <rPh sb="36" eb="38">
      <t>ヒツヨウ</t>
    </rPh>
    <rPh sb="41" eb="43">
      <t>サイド</t>
    </rPh>
    <rPh sb="43" eb="45">
      <t>ドクハ</t>
    </rPh>
    <phoneticPr fontId="5"/>
  </si>
  <si>
    <t>整った生活習慣をこのまま維持していきましょう。</t>
    <rPh sb="0" eb="1">
      <t>トトノ</t>
    </rPh>
    <rPh sb="3" eb="7">
      <t>セイカツシュウカン</t>
    </rPh>
    <rPh sb="12" eb="14">
      <t>イジ</t>
    </rPh>
    <phoneticPr fontId="5"/>
  </si>
  <si>
    <t>脳内にある商品知識情報は使命感で知恵に変わりますので、常に豊富な知識情報を脳内に貯めておきましょう。</t>
    <rPh sb="0" eb="2">
      <t>ノウナイ</t>
    </rPh>
    <rPh sb="5" eb="7">
      <t>ショウヒン</t>
    </rPh>
    <rPh sb="7" eb="9">
      <t>チシキ</t>
    </rPh>
    <rPh sb="9" eb="11">
      <t>ジョウホウ</t>
    </rPh>
    <rPh sb="12" eb="15">
      <t>シメイカン</t>
    </rPh>
    <rPh sb="16" eb="18">
      <t>チエ</t>
    </rPh>
    <rPh sb="19" eb="20">
      <t>カ</t>
    </rPh>
    <rPh sb="27" eb="28">
      <t>ツネ</t>
    </rPh>
    <rPh sb="29" eb="31">
      <t>ホウフ</t>
    </rPh>
    <rPh sb="32" eb="34">
      <t>チシキ</t>
    </rPh>
    <rPh sb="34" eb="36">
      <t>ジョウホウ</t>
    </rPh>
    <rPh sb="37" eb="39">
      <t>ノウナイ</t>
    </rPh>
    <rPh sb="40" eb="41">
      <t>タ</t>
    </rPh>
    <phoneticPr fontId="5"/>
  </si>
  <si>
    <t>売上向上には説得スキルのスピードが関わります。更に、説得スキルの工夫をしましょう。</t>
    <rPh sb="0" eb="4">
      <t>ウリアゲコウジョウ</t>
    </rPh>
    <rPh sb="6" eb="8">
      <t>セットク</t>
    </rPh>
    <rPh sb="17" eb="18">
      <t>カカ</t>
    </rPh>
    <rPh sb="23" eb="24">
      <t>サラ</t>
    </rPh>
    <rPh sb="26" eb="28">
      <t>セットク</t>
    </rPh>
    <rPh sb="32" eb="34">
      <t>クフウ</t>
    </rPh>
    <phoneticPr fontId="5"/>
  </si>
  <si>
    <t>㊂の実践後の結果に期待します。</t>
    <rPh sb="2" eb="4">
      <t>ジッセン</t>
    </rPh>
    <rPh sb="4" eb="5">
      <t>ゴ</t>
    </rPh>
    <rPh sb="6" eb="8">
      <t>ケッカ</t>
    </rPh>
    <rPh sb="9" eb="11">
      <t>キタイ</t>
    </rPh>
    <phoneticPr fontId="5"/>
  </si>
  <si>
    <t>野球のバットスイング等の動きを文章から体得することは至難ですから、
何度も➊ー➐を読破して身に着けることです。</t>
    <rPh sb="45" eb="46">
      <t>ミ</t>
    </rPh>
    <rPh sb="47" eb="48">
      <t>ツ</t>
    </rPh>
    <phoneticPr fontId="5"/>
  </si>
  <si>
    <t>B表の⑤が１点でも足りない場合</t>
    <rPh sb="1" eb="2">
      <t>ヒョウ</t>
    </rPh>
    <rPh sb="6" eb="7">
      <t>テン</t>
    </rPh>
    <rPh sb="9" eb="10">
      <t>タ</t>
    </rPh>
    <rPh sb="13" eb="15">
      <t>バアイ</t>
    </rPh>
    <phoneticPr fontId="5"/>
  </si>
  <si>
    <t>スランプに陥りやすい</t>
    <rPh sb="5" eb="6">
      <t>オチイ</t>
    </rPh>
    <phoneticPr fontId="5"/>
  </si>
  <si>
    <t>75％以下</t>
    <rPh sb="3" eb="5">
      <t>イカ</t>
    </rPh>
    <phoneticPr fontId="5"/>
  </si>
  <si>
    <t>スランプに陥りやすい</t>
    <rPh sb="5" eb="6">
      <t>オチイ</t>
    </rPh>
    <phoneticPr fontId="5"/>
  </si>
  <si>
    <t>自身の営業言動が営業プロセスに沿っているか否かを客観視できるようになるには、常に反省会等で検証し、営業プロセスを身に付けましょう</t>
    <phoneticPr fontId="5"/>
  </si>
  <si>
    <t>営業プロセスを身に付けよう</t>
    <phoneticPr fontId="5"/>
  </si>
  <si>
    <t>➊➄➐➁</t>
    <phoneticPr fontId="5"/>
  </si>
  <si>
    <t>満点</t>
    <rPh sb="0" eb="2">
      <t>マンテン</t>
    </rPh>
    <phoneticPr fontId="5"/>
  </si>
  <si>
    <t>素晴らしい</t>
    <rPh sb="0" eb="2">
      <t>スバ</t>
    </rPh>
    <phoneticPr fontId="5"/>
  </si>
  <si>
    <t>基本を学んでいますね</t>
    <rPh sb="0" eb="2">
      <t>キホン</t>
    </rPh>
    <rPh sb="3" eb="4">
      <t>マナ</t>
    </rPh>
    <phoneticPr fontId="5"/>
  </si>
  <si>
    <t>プレゼンの基本ですから完成することが必須です。</t>
    <rPh sb="5" eb="7">
      <t>キホン</t>
    </rPh>
    <rPh sb="11" eb="13">
      <t>カンセイ</t>
    </rPh>
    <rPh sb="18" eb="20">
      <t>ヒッス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</si>
</sst>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charset val="128"/>
      <scheme val="minor"/>
    </font>
    <font>
      <sz val="1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b/>
      <sz val="10"/>
      <color theme="1"/>
      <name val="ＭＳ Ｐゴシック"/>
      <family val="3"/>
      <charset val="128"/>
    </font>
    <font>
      <sz val="6"/>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0"/>
      <color theme="1"/>
      <name val="Yu Gothic"/>
      <family val="3"/>
      <charset val="128"/>
    </font>
    <font>
      <sz val="10"/>
      <color theme="1"/>
      <name val="ＭＳ ゴシック"/>
      <family val="3"/>
      <charset val="128"/>
    </font>
    <font>
      <sz val="6"/>
      <color theme="1"/>
      <name val="ＭＳ ゴシック"/>
      <family val="3"/>
      <charset val="128"/>
    </font>
    <font>
      <sz val="8"/>
      <color theme="1"/>
      <name val="ＭＳ ゴシック"/>
      <family val="3"/>
      <charset val="128"/>
    </font>
    <font>
      <b/>
      <sz val="10"/>
      <color theme="1"/>
      <name val="ＭＳ ゴシック"/>
      <family val="3"/>
      <charset val="128"/>
    </font>
    <font>
      <b/>
      <sz val="10"/>
      <color rgb="FF000000"/>
      <name val="ＭＳ Ｐゴシック"/>
      <family val="3"/>
      <charset val="128"/>
    </font>
    <font>
      <sz val="10"/>
      <color rgb="FF000000"/>
      <name val="ＭＳ Ｐゴシック"/>
      <family val="3"/>
      <charset val="128"/>
    </font>
    <font>
      <sz val="6"/>
      <color rgb="FF000000"/>
      <name val="ＭＳ Ｐゴシック"/>
      <family val="3"/>
      <charset val="128"/>
    </font>
    <font>
      <b/>
      <sz val="9"/>
      <color rgb="FF000000"/>
      <name val="ＭＳ Ｐゴシック"/>
      <family val="3"/>
      <charset val="128"/>
    </font>
    <font>
      <b/>
      <sz val="6"/>
      <color rgb="FF000000"/>
      <name val="ＭＳ Ｐゴシック"/>
      <family val="3"/>
      <charset val="128"/>
    </font>
    <font>
      <sz val="9"/>
      <color rgb="FF000000"/>
      <name val="ＭＳ Ｐゴシック"/>
      <family val="3"/>
      <charset val="128"/>
    </font>
    <font>
      <sz val="6"/>
      <color theme="1"/>
      <name val="ＭＳ Ｐゴシック"/>
      <family val="3"/>
      <charset val="128"/>
    </font>
    <font>
      <sz val="6"/>
      <color rgb="FF000000"/>
      <name val="ＭＳ ゴシック"/>
      <family val="3"/>
      <charset val="128"/>
    </font>
    <font>
      <b/>
      <sz val="6"/>
      <color rgb="FF000000"/>
      <name val="ＭＳ ゴシック"/>
      <family val="3"/>
      <charset val="128"/>
    </font>
    <font>
      <b/>
      <sz val="9"/>
      <color rgb="FF000000"/>
      <name val="ＭＳ ゴシック"/>
      <family val="3"/>
      <charset val="128"/>
    </font>
    <font>
      <sz val="9"/>
      <color rgb="FF000000"/>
      <name val="ＭＳ ゴシック"/>
      <family val="3"/>
      <charset val="128"/>
    </font>
    <font>
      <sz val="10"/>
      <color rgb="FF000000"/>
      <name val="ＭＳ ゴシック"/>
      <family val="3"/>
      <charset val="128"/>
    </font>
    <font>
      <sz val="11"/>
      <color theme="1"/>
      <name val="Yu Gothic"/>
      <family val="3"/>
      <charset val="128"/>
    </font>
    <font>
      <sz val="14"/>
      <color theme="1"/>
      <name val="ＭＳ Ｐゴシック"/>
      <family val="3"/>
      <charset val="128"/>
      <scheme val="minor"/>
    </font>
    <font>
      <sz val="11"/>
      <name val="ＭＳ Ｐゴシック"/>
      <family val="3"/>
      <charset val="128"/>
      <scheme val="minor"/>
    </font>
    <font>
      <sz val="11"/>
      <color rgb="FFFFFF00"/>
      <name val="ＭＳ Ｐゴシック"/>
      <family val="3"/>
      <charset val="128"/>
      <scheme val="minor"/>
    </font>
    <font>
      <sz val="11"/>
      <name val="ＭＳ Ｐゴシック"/>
      <family val="3"/>
      <charset val="128"/>
    </font>
    <font>
      <sz val="11"/>
      <color theme="1"/>
      <name val="ＭＳ ゴシック"/>
      <family val="3"/>
      <charset val="128"/>
    </font>
    <font>
      <sz val="11"/>
      <color rgb="FFFF0000"/>
      <name val="ＭＳ ゴシック"/>
      <family val="3"/>
      <charset val="128"/>
    </font>
    <font>
      <b/>
      <sz val="11"/>
      <color theme="1"/>
      <name val="HG明朝B"/>
      <family val="1"/>
      <charset val="128"/>
    </font>
    <font>
      <sz val="11"/>
      <color theme="1"/>
      <name val="HGP創英角ｺﾞｼｯｸUB"/>
      <family val="3"/>
      <charset val="128"/>
    </font>
    <font>
      <sz val="10"/>
      <color theme="1"/>
      <name val="HGS創英角ｺﾞｼｯｸUB"/>
      <family val="3"/>
      <charset val="128"/>
    </font>
    <font>
      <sz val="11"/>
      <color theme="1"/>
      <name val="HGS創英角ｺﾞｼｯｸUB"/>
      <family val="3"/>
      <charset val="128"/>
    </font>
    <font>
      <sz val="10"/>
      <color theme="1"/>
      <name val="HGP創英角ｺﾞｼｯｸUB"/>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dashed">
        <color auto="1"/>
      </left>
      <right style="dashed">
        <color auto="1"/>
      </right>
      <top style="thin">
        <color auto="1"/>
      </top>
      <bottom/>
      <diagonal/>
    </border>
    <border>
      <left/>
      <right style="dashed">
        <color auto="1"/>
      </right>
      <top style="dashed">
        <color auto="1"/>
      </top>
      <bottom style="thin">
        <color auto="1"/>
      </bottom>
      <diagonal/>
    </border>
    <border>
      <left/>
      <right style="dashed">
        <color auto="1"/>
      </right>
      <top style="thin">
        <color auto="1"/>
      </top>
      <bottom/>
      <diagonal/>
    </border>
    <border>
      <left/>
      <right style="dashed">
        <color auto="1"/>
      </right>
      <top/>
      <bottom/>
      <diagonal/>
    </border>
    <border>
      <left style="dashed">
        <color auto="1"/>
      </left>
      <right/>
      <top/>
      <bottom/>
      <diagonal/>
    </border>
    <border>
      <left/>
      <right style="dashed">
        <color auto="1"/>
      </right>
      <top style="thin">
        <color auto="1"/>
      </top>
      <bottom style="dashed">
        <color auto="1"/>
      </bottom>
      <diagonal/>
    </border>
    <border>
      <left/>
      <right style="dashed">
        <color auto="1"/>
      </right>
      <top style="dashed">
        <color auto="1"/>
      </top>
      <bottom/>
      <diagonal/>
    </border>
    <border>
      <left/>
      <right style="dashed">
        <color auto="1"/>
      </right>
      <top/>
      <bottom style="dashed">
        <color auto="1"/>
      </bottom>
      <diagonal/>
    </border>
    <border>
      <left/>
      <right style="dashed">
        <color auto="1"/>
      </right>
      <top style="thin">
        <color auto="1"/>
      </top>
      <bottom style="thin">
        <color auto="1"/>
      </bottom>
      <diagonal/>
    </border>
    <border>
      <left/>
      <right style="dashed">
        <color auto="1"/>
      </right>
      <top style="dashed">
        <color auto="1"/>
      </top>
      <bottom style="dashed">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top/>
      <bottom style="thin">
        <color auto="1"/>
      </bottom>
      <diagonal/>
    </border>
    <border>
      <left/>
      <right/>
      <top/>
      <bottom style="hair">
        <color auto="1"/>
      </bottom>
      <diagonal/>
    </border>
    <border>
      <left/>
      <right style="hair">
        <color auto="1"/>
      </right>
      <top/>
      <bottom style="hair">
        <color auto="1"/>
      </bottom>
      <diagonal/>
    </border>
    <border>
      <left style="thin">
        <color auto="1"/>
      </left>
      <right/>
      <top style="hair">
        <color auto="1"/>
      </top>
      <bottom style="thin">
        <color indexed="64"/>
      </bottom>
      <diagonal/>
    </border>
    <border>
      <left/>
      <right style="hair">
        <color auto="1"/>
      </right>
      <top style="thin">
        <color indexed="64"/>
      </top>
      <bottom style="thin">
        <color indexed="64"/>
      </bottom>
      <diagonal/>
    </border>
    <border>
      <left style="hair">
        <color auto="1"/>
      </left>
      <right style="thin">
        <color auto="1"/>
      </right>
      <top style="thin">
        <color indexed="64"/>
      </top>
      <bottom style="thin">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thin">
        <color indexed="64"/>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18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xf>
    <xf numFmtId="0" fontId="2" fillId="0" borderId="0" xfId="0" applyFont="1" applyAlignment="1">
      <alignment horizontal="center" vertical="center"/>
    </xf>
    <xf numFmtId="0" fontId="3" fillId="0" borderId="7" xfId="0" applyFont="1" applyBorder="1" applyAlignment="1">
      <alignment horizontal="center" vertical="center"/>
    </xf>
    <xf numFmtId="0" fontId="1" fillId="0" borderId="8"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11" xfId="0" applyFont="1" applyBorder="1" applyAlignment="1">
      <alignment horizontal="center" vertical="center"/>
    </xf>
    <xf numFmtId="0" fontId="6" fillId="0" borderId="7" xfId="0" applyFont="1" applyBorder="1" applyAlignment="1">
      <alignment horizontal="center" vertical="center"/>
    </xf>
    <xf numFmtId="0" fontId="1" fillId="0" borderId="18"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17" xfId="0" applyFont="1" applyBorder="1" applyAlignment="1">
      <alignment horizontal="center" vertical="center"/>
    </xf>
    <xf numFmtId="0" fontId="7" fillId="0" borderId="20" xfId="0" applyFont="1" applyBorder="1" applyAlignment="1">
      <alignment horizontal="center" vertical="center"/>
    </xf>
    <xf numFmtId="0" fontId="1" fillId="0" borderId="20" xfId="0" applyFont="1" applyBorder="1" applyAlignment="1">
      <alignment horizontal="center" vertical="center"/>
    </xf>
    <xf numFmtId="0" fontId="6" fillId="0" borderId="1" xfId="0" applyFont="1" applyBorder="1" applyAlignment="1">
      <alignment horizontal="center" vertical="center"/>
    </xf>
    <xf numFmtId="0" fontId="7" fillId="0" borderId="15" xfId="0" applyFont="1" applyBorder="1" applyAlignment="1">
      <alignment horizontal="center" vertical="center"/>
    </xf>
    <xf numFmtId="0" fontId="1" fillId="0" borderId="16" xfId="0" applyFont="1" applyBorder="1" applyAlignment="1">
      <alignment horizontal="center" vertical="center"/>
    </xf>
    <xf numFmtId="0" fontId="6" fillId="0" borderId="11" xfId="0" applyFont="1" applyBorder="1" applyAlignment="1">
      <alignment horizontal="center" vertical="center"/>
    </xf>
    <xf numFmtId="0" fontId="1" fillId="0" borderId="21"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3" fillId="0" borderId="8" xfId="0" applyFont="1" applyBorder="1" applyAlignment="1">
      <alignment horizontal="center" vertical="center"/>
    </xf>
    <xf numFmtId="0" fontId="1" fillId="0" borderId="2" xfId="0" applyFont="1" applyBorder="1">
      <alignment vertical="center"/>
    </xf>
    <xf numFmtId="9" fontId="1" fillId="0" borderId="0" xfId="1" applyFont="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xf>
    <xf numFmtId="9" fontId="1" fillId="0" borderId="0" xfId="1" applyFont="1" applyBorder="1" applyAlignment="1">
      <alignment horizontal="center" vertical="center"/>
    </xf>
    <xf numFmtId="0" fontId="7" fillId="0" borderId="22" xfId="0" applyFont="1" applyBorder="1" applyAlignment="1">
      <alignment horizontal="center" vertical="center"/>
    </xf>
    <xf numFmtId="0" fontId="11" fillId="0" borderId="12"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12" xfId="0" applyFont="1" applyBorder="1" applyAlignment="1">
      <alignment horizontal="center" vertical="center"/>
    </xf>
    <xf numFmtId="0" fontId="8" fillId="0" borderId="0" xfId="0" applyFont="1">
      <alignment vertical="center"/>
    </xf>
    <xf numFmtId="0" fontId="14" fillId="0" borderId="0" xfId="0" applyFont="1" applyAlignment="1">
      <alignment horizontal="center" vertical="center"/>
    </xf>
    <xf numFmtId="0" fontId="11" fillId="0" borderId="0" xfId="0" applyFont="1">
      <alignment vertical="center"/>
    </xf>
    <xf numFmtId="0" fontId="11" fillId="0" borderId="36"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lignment vertical="center"/>
    </xf>
    <xf numFmtId="0" fontId="1" fillId="0" borderId="24" xfId="0" applyFont="1" applyBorder="1" applyAlignment="1">
      <alignment horizontal="center"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11" xfId="0" applyFont="1" applyBorder="1" applyAlignment="1">
      <alignment horizontal="left" vertical="center"/>
    </xf>
    <xf numFmtId="0" fontId="13" fillId="0" borderId="24" xfId="0" applyFont="1" applyBorder="1" applyAlignment="1">
      <alignment horizontal="left" vertical="center"/>
    </xf>
    <xf numFmtId="0" fontId="13" fillId="0" borderId="40" xfId="0" applyFont="1" applyBorder="1" applyAlignment="1">
      <alignment horizontal="left" vertical="center"/>
    </xf>
    <xf numFmtId="0" fontId="1" fillId="0" borderId="40" xfId="0" applyFont="1" applyBorder="1" applyAlignment="1">
      <alignment horizontal="center" vertical="center"/>
    </xf>
    <xf numFmtId="0" fontId="10" fillId="0" borderId="23" xfId="0" applyFont="1" applyBorder="1" applyAlignment="1">
      <alignment horizontal="center" vertical="center"/>
    </xf>
    <xf numFmtId="0" fontId="11" fillId="0" borderId="24" xfId="0" applyFont="1" applyBorder="1" applyAlignment="1">
      <alignment horizontal="left" vertical="center"/>
    </xf>
    <xf numFmtId="0" fontId="11" fillId="0" borderId="23" xfId="0" applyFont="1" applyBorder="1" applyAlignment="1">
      <alignment horizontal="left" vertical="center"/>
    </xf>
    <xf numFmtId="9" fontId="11" fillId="0" borderId="0" xfId="0" applyNumberFormat="1" applyFont="1" applyAlignment="1">
      <alignment horizontal="center" vertical="center"/>
    </xf>
    <xf numFmtId="9" fontId="11" fillId="0" borderId="36" xfId="0" applyNumberFormat="1" applyFont="1" applyBorder="1" applyAlignment="1">
      <alignment horizontal="center" vertical="center"/>
    </xf>
    <xf numFmtId="9" fontId="11" fillId="0" borderId="0" xfId="1" applyFont="1" applyAlignment="1">
      <alignment horizontal="center" vertical="center"/>
    </xf>
    <xf numFmtId="0" fontId="28" fillId="0" borderId="0" xfId="0" applyFont="1" applyAlignment="1">
      <alignment horizontal="center" vertical="center"/>
    </xf>
    <xf numFmtId="0" fontId="28" fillId="0" borderId="0" xfId="0" applyFont="1">
      <alignment vertical="center"/>
    </xf>
    <xf numFmtId="0" fontId="8" fillId="0" borderId="36" xfId="0" applyFont="1" applyBorder="1" applyAlignment="1">
      <alignment horizontal="center" vertical="center"/>
    </xf>
    <xf numFmtId="0" fontId="27" fillId="0" borderId="0" xfId="0" applyFont="1">
      <alignment vertical="center"/>
    </xf>
    <xf numFmtId="9" fontId="11" fillId="0" borderId="36" xfId="1" applyFont="1" applyBorder="1" applyAlignment="1">
      <alignment horizontal="center" vertical="center"/>
    </xf>
    <xf numFmtId="0" fontId="16" fillId="0" borderId="0" xfId="0" applyFont="1" applyAlignment="1">
      <alignment horizontal="left" vertical="center"/>
    </xf>
    <xf numFmtId="0" fontId="25" fillId="0" borderId="0" xfId="0" applyFont="1" applyAlignment="1">
      <alignment horizontal="left" vertical="center"/>
    </xf>
    <xf numFmtId="0" fontId="20"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textRotation="255"/>
    </xf>
    <xf numFmtId="9" fontId="11" fillId="2" borderId="0" xfId="1" applyFont="1" applyFill="1" applyAlignment="1">
      <alignment horizontal="center" vertical="center"/>
    </xf>
    <xf numFmtId="0" fontId="8" fillId="0" borderId="36" xfId="0" applyFont="1" applyBorder="1" applyAlignment="1">
      <alignment horizontal="left" vertical="top"/>
    </xf>
    <xf numFmtId="0" fontId="11" fillId="0" borderId="0" xfId="0" applyFont="1" applyAlignment="1">
      <alignment horizontal="left" vertical="top"/>
    </xf>
    <xf numFmtId="0" fontId="28" fillId="0" borderId="0" xfId="0" applyFont="1" applyAlignment="1">
      <alignment horizontal="left" vertical="top"/>
    </xf>
    <xf numFmtId="0" fontId="8" fillId="2" borderId="0" xfId="0" applyFont="1" applyFill="1">
      <alignment vertical="center"/>
    </xf>
    <xf numFmtId="0" fontId="8" fillId="0" borderId="0" xfId="0" applyFont="1" applyAlignment="1">
      <alignment horizontal="left" vertical="top"/>
    </xf>
    <xf numFmtId="0" fontId="8" fillId="2" borderId="0" xfId="0" applyFont="1" applyFill="1" applyAlignment="1">
      <alignment horizontal="left" vertical="top"/>
    </xf>
    <xf numFmtId="0" fontId="32" fillId="0" borderId="0" xfId="0" applyFont="1" applyAlignment="1">
      <alignment horizontal="center" vertical="center"/>
    </xf>
    <xf numFmtId="0" fontId="32" fillId="0" borderId="0" xfId="0" applyFont="1">
      <alignment vertical="center"/>
    </xf>
    <xf numFmtId="0" fontId="32" fillId="0" borderId="12" xfId="0" applyFont="1" applyBorder="1">
      <alignment vertical="center"/>
    </xf>
    <xf numFmtId="0" fontId="32" fillId="0" borderId="12"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wrapText="1" shrinkToFit="1"/>
    </xf>
    <xf numFmtId="0" fontId="32" fillId="0" borderId="36" xfId="0" applyFont="1" applyBorder="1">
      <alignment vertical="center"/>
    </xf>
    <xf numFmtId="0" fontId="32" fillId="0" borderId="0" xfId="0" applyFont="1" applyAlignment="1">
      <alignment horizontal="center" vertical="center" shrinkToFit="1"/>
    </xf>
    <xf numFmtId="0" fontId="32" fillId="0" borderId="0" xfId="0" applyFont="1" applyAlignment="1">
      <alignment horizontal="center" vertical="center" wrapText="1"/>
    </xf>
    <xf numFmtId="0" fontId="32" fillId="0" borderId="0" xfId="0" applyFont="1" applyAlignment="1">
      <alignment vertical="center" wrapText="1" shrinkToFit="1"/>
    </xf>
    <xf numFmtId="0" fontId="32" fillId="0" borderId="2" xfId="0" applyFont="1" applyBorder="1">
      <alignment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horizontal="center" vertical="center" shrinkToFit="1"/>
    </xf>
    <xf numFmtId="0" fontId="33" fillId="0" borderId="0" xfId="0" applyFont="1" applyAlignment="1">
      <alignment horizontal="center" vertical="center" wrapText="1"/>
    </xf>
    <xf numFmtId="0" fontId="32" fillId="0" borderId="24" xfId="0" applyFont="1" applyBorder="1" applyAlignment="1">
      <alignment horizontal="center" vertical="center"/>
    </xf>
    <xf numFmtId="0" fontId="32" fillId="0" borderId="24" xfId="0" applyFont="1" applyBorder="1" applyAlignment="1">
      <alignment horizontal="center" vertical="center" shrinkToFit="1"/>
    </xf>
    <xf numFmtId="0" fontId="32" fillId="0" borderId="24" xfId="0" applyFont="1" applyBorder="1" applyAlignment="1">
      <alignment horizontal="center" vertical="center" wrapText="1"/>
    </xf>
    <xf numFmtId="9" fontId="11" fillId="2" borderId="0" xfId="1" applyFont="1" applyFill="1" applyBorder="1" applyAlignment="1">
      <alignment horizontal="center" vertical="center"/>
    </xf>
    <xf numFmtId="9" fontId="11" fillId="0" borderId="0" xfId="1" applyFont="1" applyBorder="1" applyAlignment="1">
      <alignment horizontal="center" vertical="center"/>
    </xf>
    <xf numFmtId="9" fontId="32" fillId="0" borderId="0" xfId="0" applyNumberFormat="1" applyFont="1">
      <alignment vertical="center"/>
    </xf>
    <xf numFmtId="9" fontId="32" fillId="0" borderId="36" xfId="0" applyNumberFormat="1" applyFont="1" applyBorder="1">
      <alignment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29" xfId="0" applyFont="1" applyBorder="1" applyProtection="1">
      <alignment vertical="center"/>
      <protection locked="0"/>
    </xf>
    <xf numFmtId="0" fontId="1" fillId="0" borderId="30" xfId="0" applyFont="1" applyBorder="1" applyProtection="1">
      <alignment vertical="center"/>
      <protection locked="0"/>
    </xf>
    <xf numFmtId="0" fontId="1" fillId="0" borderId="25" xfId="0" applyFont="1" applyBorder="1" applyProtection="1">
      <alignment vertical="center"/>
      <protection locked="0"/>
    </xf>
    <xf numFmtId="0" fontId="1" fillId="0" borderId="26" xfId="0" applyFont="1" applyBorder="1" applyProtection="1">
      <alignment vertical="center"/>
      <protection locked="0"/>
    </xf>
    <xf numFmtId="0" fontId="1" fillId="0" borderId="27" xfId="0" applyFont="1" applyBorder="1" applyProtection="1">
      <alignment vertical="center"/>
      <protection locked="0"/>
    </xf>
    <xf numFmtId="0" fontId="1" fillId="0" borderId="28" xfId="0" applyFont="1" applyBorder="1" applyProtection="1">
      <alignment vertical="center"/>
      <protection locked="0"/>
    </xf>
    <xf numFmtId="0" fontId="1" fillId="0" borderId="42" xfId="0" applyFont="1" applyBorder="1" applyProtection="1">
      <alignment vertical="center"/>
      <protection locked="0"/>
    </xf>
    <xf numFmtId="0" fontId="1" fillId="0" borderId="43" xfId="0" applyFont="1" applyBorder="1" applyProtection="1">
      <alignment vertical="center"/>
      <protection locked="0"/>
    </xf>
    <xf numFmtId="0" fontId="1" fillId="0" borderId="44" xfId="0" applyFont="1" applyBorder="1" applyProtection="1">
      <alignment vertical="center"/>
      <protection locked="0"/>
    </xf>
    <xf numFmtId="0" fontId="1" fillId="0" borderId="45" xfId="0" applyFont="1" applyBorder="1" applyProtection="1">
      <alignment vertical="center"/>
      <protection locked="0"/>
    </xf>
    <xf numFmtId="0" fontId="1" fillId="0" borderId="41" xfId="0" applyFont="1" applyBorder="1" applyProtection="1">
      <alignment vertical="center"/>
      <protection locked="0"/>
    </xf>
    <xf numFmtId="0" fontId="1" fillId="0" borderId="46" xfId="0" applyFont="1" applyBorder="1" applyProtection="1">
      <alignment vertical="center"/>
      <protection locked="0"/>
    </xf>
    <xf numFmtId="0" fontId="1" fillId="0" borderId="47" xfId="0" applyFont="1" applyBorder="1" applyProtection="1">
      <alignment vertical="center"/>
      <protection locked="0"/>
    </xf>
    <xf numFmtId="0" fontId="22" fillId="0" borderId="0" xfId="0" applyFont="1" applyAlignment="1">
      <alignment horizontal="center" vertical="center" textRotation="255"/>
    </xf>
    <xf numFmtId="0" fontId="23" fillId="0" borderId="0" xfId="0" applyFont="1" applyAlignment="1">
      <alignment horizontal="left" vertical="center"/>
    </xf>
    <xf numFmtId="0" fontId="24" fillId="0" borderId="0" xfId="0" applyFont="1" applyAlignment="1">
      <alignment horizontal="center" vertical="center" textRotation="255"/>
    </xf>
    <xf numFmtId="0" fontId="24" fillId="0" borderId="0" xfId="0" applyFont="1" applyAlignment="1">
      <alignment horizontal="left" vertical="center"/>
    </xf>
    <xf numFmtId="0" fontId="26" fillId="0" borderId="0" xfId="0" applyFont="1" applyAlignment="1">
      <alignment horizontal="center" vertical="center" textRotation="255"/>
    </xf>
    <xf numFmtId="0" fontId="15" fillId="0" borderId="0" xfId="0" applyFont="1" applyAlignment="1">
      <alignment horizontal="center" vertical="center"/>
    </xf>
    <xf numFmtId="0" fontId="17" fillId="0" borderId="0" xfId="0" applyFont="1" applyAlignment="1">
      <alignment horizontal="center" vertical="center" textRotation="255"/>
    </xf>
    <xf numFmtId="0" fontId="18"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left" vertical="center"/>
    </xf>
    <xf numFmtId="0" fontId="21" fillId="0" borderId="0" xfId="0" applyFont="1" applyAlignment="1">
      <alignment horizontal="center" vertical="center" textRotation="255" wrapText="1"/>
    </xf>
    <xf numFmtId="0" fontId="13" fillId="0" borderId="12" xfId="0" applyFont="1" applyBorder="1" applyAlignment="1">
      <alignment horizontal="center" vertical="center"/>
    </xf>
    <xf numFmtId="0" fontId="12" fillId="0" borderId="9" xfId="0" applyFont="1" applyBorder="1" applyAlignment="1">
      <alignment horizontal="center" vertical="center" textRotation="255"/>
    </xf>
    <xf numFmtId="0" fontId="12" fillId="0" borderId="10" xfId="0" applyFont="1" applyBorder="1" applyAlignment="1">
      <alignment horizontal="center" vertical="center" textRotation="255"/>
    </xf>
    <xf numFmtId="0" fontId="1" fillId="0" borderId="12" xfId="0" applyFont="1" applyBorder="1" applyAlignment="1">
      <alignment horizontal="center" vertical="center"/>
    </xf>
    <xf numFmtId="0" fontId="9" fillId="0" borderId="12" xfId="0" applyFont="1" applyBorder="1" applyAlignment="1">
      <alignment horizontal="center" vertical="center"/>
    </xf>
    <xf numFmtId="0" fontId="1" fillId="0" borderId="11" xfId="0" applyFont="1" applyBorder="1" applyAlignment="1">
      <alignment horizontal="center" vertical="center"/>
    </xf>
    <xf numFmtId="0" fontId="1" fillId="0" borderId="23" xfId="0" applyFont="1" applyBorder="1" applyAlignment="1">
      <alignment horizontal="center" vertical="center"/>
    </xf>
    <xf numFmtId="9" fontId="1" fillId="0" borderId="11" xfId="0" applyNumberFormat="1" applyFont="1" applyBorder="1" applyAlignment="1">
      <alignment horizontal="center" vertical="center"/>
    </xf>
    <xf numFmtId="9" fontId="1" fillId="0" borderId="24" xfId="0" applyNumberFormat="1" applyFont="1" applyBorder="1" applyAlignment="1">
      <alignment horizontal="center" vertical="center"/>
    </xf>
    <xf numFmtId="9" fontId="1" fillId="0" borderId="23" xfId="0" applyNumberFormat="1" applyFont="1" applyBorder="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 fillId="0" borderId="0" xfId="0" applyFont="1" applyAlignment="1">
      <alignment horizontal="left" vertical="center"/>
    </xf>
    <xf numFmtId="0" fontId="1" fillId="0" borderId="11" xfId="0" applyFont="1" applyBorder="1" applyAlignment="1">
      <alignment horizontal="left" vertical="center"/>
    </xf>
    <xf numFmtId="0" fontId="1" fillId="0" borderId="24" xfId="0" applyFont="1" applyBorder="1" applyAlignment="1">
      <alignment horizontal="left" vertical="center"/>
    </xf>
    <xf numFmtId="0" fontId="1" fillId="0" borderId="23" xfId="0" applyFont="1" applyBorder="1" applyAlignment="1">
      <alignment horizontal="left" vertical="center"/>
    </xf>
    <xf numFmtId="9" fontId="1" fillId="0" borderId="12" xfId="1" applyFont="1" applyBorder="1" applyAlignment="1">
      <alignment horizontal="center" vertical="center"/>
    </xf>
    <xf numFmtId="0" fontId="3" fillId="0" borderId="3"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2" fillId="0" borderId="12" xfId="0" applyFont="1" applyBorder="1" applyAlignment="1">
      <alignment horizontal="center" vertical="center"/>
    </xf>
    <xf numFmtId="0" fontId="34" fillId="0" borderId="12" xfId="0" applyFont="1" applyBorder="1" applyAlignment="1">
      <alignment horizontal="center" vertical="center" shrinkToFit="1"/>
    </xf>
    <xf numFmtId="0" fontId="34" fillId="0" borderId="12" xfId="0" applyFont="1" applyBorder="1" applyAlignment="1">
      <alignment horizontal="center" vertical="center" wrapText="1"/>
    </xf>
    <xf numFmtId="0" fontId="32"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34" fillId="0" borderId="12" xfId="0" applyFont="1" applyBorder="1" applyAlignment="1">
      <alignment horizontal="left" vertical="center" wrapText="1"/>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36" xfId="0" applyFont="1" applyBorder="1" applyAlignment="1">
      <alignment horizontal="center" vertical="center"/>
    </xf>
    <xf numFmtId="0" fontId="27" fillId="0" borderId="2" xfId="0" applyFont="1" applyBorder="1" applyAlignment="1">
      <alignment horizontal="center" vertical="center"/>
    </xf>
    <xf numFmtId="0" fontId="32" fillId="0" borderId="2" xfId="0" applyFont="1"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horizontal="left" vertical="top" wrapText="1"/>
    </xf>
    <xf numFmtId="0" fontId="8" fillId="0" borderId="36" xfId="0" applyFont="1" applyBorder="1" applyAlignment="1">
      <alignment horizontal="center" vertical="center"/>
    </xf>
    <xf numFmtId="0" fontId="29" fillId="0" borderId="12" xfId="0" applyFont="1" applyBorder="1" applyAlignment="1">
      <alignment horizontal="center" vertical="center"/>
    </xf>
    <xf numFmtId="0" fontId="8" fillId="2" borderId="12" xfId="0" applyFont="1" applyFill="1" applyBorder="1" applyAlignment="1">
      <alignment horizontal="center" vertical="center"/>
    </xf>
    <xf numFmtId="0" fontId="8" fillId="2" borderId="12" xfId="0" applyFont="1" applyFill="1" applyBorder="1" applyAlignment="1">
      <alignment horizontal="left" vertical="top" wrapText="1"/>
    </xf>
    <xf numFmtId="0" fontId="29" fillId="2" borderId="12" xfId="0" applyFont="1" applyFill="1" applyBorder="1" applyAlignment="1">
      <alignment horizontal="left" vertical="top" wrapText="1"/>
    </xf>
    <xf numFmtId="0" fontId="31" fillId="2" borderId="12" xfId="0" applyFont="1" applyFill="1" applyBorder="1" applyAlignment="1">
      <alignment horizontal="left" vertical="top" wrapText="1"/>
    </xf>
    <xf numFmtId="0" fontId="29" fillId="2" borderId="12" xfId="0" applyFont="1" applyFill="1" applyBorder="1" applyAlignment="1">
      <alignment horizontal="center" vertical="center"/>
    </xf>
    <xf numFmtId="0" fontId="8" fillId="0" borderId="3" xfId="0" applyFont="1" applyBorder="1" applyAlignment="1">
      <alignment horizontal="center" vertical="center"/>
    </xf>
    <xf numFmtId="0" fontId="28"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left" vertical="center"/>
    </xf>
    <xf numFmtId="0" fontId="8" fillId="0" borderId="0" xfId="0" applyFont="1" applyAlignment="1">
      <alignment horizontal="center" vertical="top" wrapText="1"/>
    </xf>
    <xf numFmtId="0" fontId="35" fillId="0" borderId="36" xfId="0" applyFont="1" applyBorder="1" applyAlignment="1">
      <alignment horizontal="center" vertical="center"/>
    </xf>
    <xf numFmtId="0" fontId="36" fillId="0" borderId="0" xfId="0" applyFont="1" applyAlignment="1">
      <alignment horizontal="center" vertical="center"/>
    </xf>
    <xf numFmtId="0" fontId="36" fillId="0" borderId="36" xfId="0" applyFont="1" applyBorder="1" applyAlignment="1">
      <alignment horizontal="center" vertical="center"/>
    </xf>
    <xf numFmtId="0" fontId="37" fillId="0" borderId="36" xfId="0" applyFont="1" applyBorder="1" applyAlignment="1">
      <alignment horizontal="center" vertical="center"/>
    </xf>
    <xf numFmtId="0" fontId="38" fillId="0" borderId="36" xfId="0"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J42"/>
  <sheetViews>
    <sheetView tabSelected="1" workbookViewId="0">
      <selection activeCell="Y23" sqref="Y23"/>
    </sheetView>
  </sheetViews>
  <sheetFormatPr defaultColWidth="9" defaultRowHeight="20.100000000000001" customHeight="1"/>
  <cols>
    <col min="1" max="2" width="3.6640625" style="1" customWidth="1"/>
    <col min="3" max="3" width="3" style="1" customWidth="1"/>
    <col min="4" max="4" width="2.88671875" style="1" customWidth="1"/>
    <col min="5" max="19" width="3.6640625" style="1" customWidth="1"/>
    <col min="20" max="20" width="4.44140625" style="2" bestFit="1" customWidth="1"/>
    <col min="21" max="23" width="3.6640625" style="2" customWidth="1"/>
    <col min="24" max="24" width="4.44140625" style="2" bestFit="1" customWidth="1"/>
    <col min="25" max="25" width="78.88671875" style="2" bestFit="1" customWidth="1"/>
    <col min="26" max="27" width="3.6640625" style="2" customWidth="1"/>
    <col min="28" max="28" width="2.109375" style="2" bestFit="1" customWidth="1"/>
    <col min="29" max="29" width="14.77734375" style="2" bestFit="1" customWidth="1"/>
    <col min="30" max="30" width="27.77734375" style="2" bestFit="1" customWidth="1"/>
    <col min="31" max="32" width="3.6640625" style="2" customWidth="1"/>
    <col min="33" max="33" width="2.109375" style="2" bestFit="1" customWidth="1"/>
    <col min="34" max="34" width="3.6640625" style="2" customWidth="1"/>
    <col min="35" max="35" width="25.44140625" style="2" bestFit="1" customWidth="1"/>
    <col min="36" max="36" width="3.6640625" style="2" customWidth="1"/>
    <col min="37" max="16384" width="9" style="2"/>
  </cols>
  <sheetData>
    <row r="2" spans="2:35" ht="20.100000000000001" customHeight="1">
      <c r="B2" s="141" t="s">
        <v>20</v>
      </c>
      <c r="C2" s="141"/>
      <c r="D2" s="141"/>
      <c r="E2" s="141"/>
      <c r="F2" s="141"/>
      <c r="G2" s="141"/>
      <c r="H2" s="141"/>
      <c r="I2" s="141"/>
      <c r="J2" s="141"/>
      <c r="K2" s="141"/>
      <c r="L2" s="141"/>
      <c r="M2" s="141"/>
      <c r="N2" s="141"/>
      <c r="O2" s="141"/>
      <c r="P2" s="141"/>
      <c r="Q2" s="141"/>
      <c r="R2" s="141"/>
      <c r="S2" s="141"/>
      <c r="T2" s="141"/>
    </row>
    <row r="3" spans="2:35" ht="20.100000000000001" customHeight="1">
      <c r="E3" s="147" t="s">
        <v>25</v>
      </c>
      <c r="F3" s="147"/>
      <c r="G3" s="147"/>
      <c r="H3" s="147"/>
      <c r="I3" s="147"/>
      <c r="J3" s="147"/>
      <c r="K3" s="147"/>
      <c r="L3" s="147"/>
      <c r="M3" s="147"/>
      <c r="N3" s="147"/>
      <c r="O3" s="147"/>
      <c r="Y3" s="2" t="s">
        <v>140</v>
      </c>
    </row>
    <row r="4" spans="2:35" ht="20.100000000000001" customHeight="1">
      <c r="E4" s="147" t="s">
        <v>26</v>
      </c>
      <c r="F4" s="147"/>
      <c r="G4" s="147"/>
      <c r="H4" s="147"/>
      <c r="I4" s="147"/>
      <c r="J4" s="147"/>
      <c r="K4" s="147"/>
      <c r="L4" s="147"/>
      <c r="M4" s="147"/>
      <c r="N4" s="147"/>
      <c r="O4" s="147"/>
    </row>
    <row r="5" spans="2:35" ht="20.100000000000001" customHeight="1">
      <c r="E5" s="147" t="s">
        <v>27</v>
      </c>
      <c r="F5" s="147"/>
      <c r="G5" s="147"/>
      <c r="H5" s="147"/>
      <c r="I5" s="147"/>
      <c r="J5" s="147"/>
      <c r="K5" s="147"/>
      <c r="L5" s="147"/>
      <c r="M5" s="147"/>
      <c r="N5" s="147"/>
      <c r="O5" s="147"/>
      <c r="Y5" s="2" t="s">
        <v>141</v>
      </c>
    </row>
    <row r="6" spans="2:35" ht="20.100000000000001" customHeight="1">
      <c r="B6" s="148" t="s">
        <v>43</v>
      </c>
      <c r="C6" s="149"/>
      <c r="D6" s="150"/>
      <c r="E6" s="29" t="s">
        <v>22</v>
      </c>
      <c r="F6" s="30" t="s">
        <v>23</v>
      </c>
      <c r="G6" s="31" t="s">
        <v>24</v>
      </c>
      <c r="I6" s="148" t="s">
        <v>43</v>
      </c>
      <c r="J6" s="150"/>
      <c r="K6" s="32" t="s">
        <v>22</v>
      </c>
      <c r="L6" s="32" t="s">
        <v>23</v>
      </c>
      <c r="M6" s="32" t="s">
        <v>24</v>
      </c>
      <c r="N6" s="15"/>
      <c r="AB6" s="124"/>
      <c r="AC6" s="124"/>
      <c r="AD6" s="69"/>
      <c r="AG6" s="119"/>
      <c r="AH6" s="120"/>
      <c r="AI6" s="120"/>
    </row>
    <row r="7" spans="2:35" ht="19.95" customHeight="1">
      <c r="B7" s="3" t="s">
        <v>0</v>
      </c>
      <c r="C7" s="3" t="s">
        <v>1</v>
      </c>
      <c r="D7" s="12" t="s">
        <v>9</v>
      </c>
      <c r="E7" s="103"/>
      <c r="F7" s="103"/>
      <c r="G7" s="104"/>
      <c r="H7" s="4"/>
      <c r="I7" s="8" t="s">
        <v>4</v>
      </c>
      <c r="J7" s="7" t="s">
        <v>1</v>
      </c>
      <c r="K7" s="105"/>
      <c r="L7" s="105"/>
      <c r="M7" s="105"/>
      <c r="N7" s="16"/>
      <c r="Y7" s="2" t="s">
        <v>142</v>
      </c>
      <c r="AB7" s="125"/>
      <c r="AC7" s="126"/>
      <c r="AD7" s="126"/>
      <c r="AG7" s="119"/>
      <c r="AH7" s="121"/>
      <c r="AI7" s="70"/>
    </row>
    <row r="8" spans="2:35" ht="19.95" customHeight="1">
      <c r="B8" s="133"/>
      <c r="C8" s="6"/>
      <c r="D8" s="13" t="s">
        <v>10</v>
      </c>
      <c r="E8" s="103"/>
      <c r="F8" s="103"/>
      <c r="G8" s="104"/>
      <c r="I8" s="143"/>
      <c r="J8" s="10" t="s">
        <v>2</v>
      </c>
      <c r="K8" s="105"/>
      <c r="L8" s="105"/>
      <c r="M8" s="105"/>
      <c r="N8" s="16"/>
      <c r="R8" s="134" t="s">
        <v>45</v>
      </c>
      <c r="S8" s="134"/>
      <c r="T8" s="134"/>
      <c r="U8" s="134" t="s">
        <v>21</v>
      </c>
      <c r="V8" s="134"/>
      <c r="W8" s="134"/>
      <c r="AB8" s="125"/>
      <c r="AC8" s="127"/>
      <c r="AD8" s="127"/>
      <c r="AG8" s="119"/>
      <c r="AH8" s="121"/>
      <c r="AI8" s="70"/>
    </row>
    <row r="9" spans="2:35" ht="20.100000000000001" customHeight="1">
      <c r="B9" s="133"/>
      <c r="C9" s="5" t="s">
        <v>2</v>
      </c>
      <c r="D9" s="17" t="s">
        <v>13</v>
      </c>
      <c r="E9" s="103"/>
      <c r="F9" s="103"/>
      <c r="G9" s="104"/>
      <c r="I9" s="144"/>
      <c r="J9" s="26" t="s">
        <v>11</v>
      </c>
      <c r="K9" s="105"/>
      <c r="L9" s="105"/>
      <c r="M9" s="105"/>
      <c r="N9" s="16"/>
      <c r="R9" s="134"/>
      <c r="S9" s="134"/>
      <c r="T9" s="134"/>
      <c r="U9" s="134"/>
      <c r="V9" s="134"/>
      <c r="W9" s="134"/>
      <c r="Y9" s="2" t="s">
        <v>143</v>
      </c>
      <c r="AB9" s="125"/>
      <c r="AC9" s="125"/>
      <c r="AD9" s="71"/>
      <c r="AG9" s="119"/>
      <c r="AH9" s="121"/>
      <c r="AI9" s="70"/>
    </row>
    <row r="10" spans="2:35" ht="20.100000000000001" customHeight="1">
      <c r="B10" s="133"/>
      <c r="C10" s="5"/>
      <c r="D10" s="18" t="s">
        <v>14</v>
      </c>
      <c r="E10" s="103"/>
      <c r="F10" s="103"/>
      <c r="G10" s="104"/>
      <c r="I10" s="8" t="s">
        <v>5</v>
      </c>
      <c r="J10" s="7" t="s">
        <v>1</v>
      </c>
      <c r="K10" s="105"/>
      <c r="L10" s="105"/>
      <c r="M10" s="105"/>
      <c r="N10" s="16"/>
      <c r="R10" s="29" t="s">
        <v>22</v>
      </c>
      <c r="S10" s="133">
        <f>SUM(E7:E25,K7:K20)</f>
        <v>0</v>
      </c>
      <c r="T10" s="133"/>
      <c r="U10" s="151">
        <f>S10/165</f>
        <v>0</v>
      </c>
      <c r="V10" s="151"/>
      <c r="W10" s="151"/>
      <c r="AB10" s="125"/>
      <c r="AC10" s="125"/>
      <c r="AD10" s="71"/>
      <c r="AG10" s="119"/>
      <c r="AH10" s="120"/>
      <c r="AI10" s="120"/>
    </row>
    <row r="11" spans="2:35" ht="20.100000000000001" customHeight="1">
      <c r="B11" s="133"/>
      <c r="C11" s="5"/>
      <c r="D11" s="21" t="s">
        <v>28</v>
      </c>
      <c r="E11" s="103"/>
      <c r="F11" s="103"/>
      <c r="G11" s="104"/>
      <c r="I11" s="145"/>
      <c r="J11" s="10" t="s">
        <v>2</v>
      </c>
      <c r="K11" s="105"/>
      <c r="L11" s="105"/>
      <c r="M11" s="105"/>
      <c r="N11" s="16"/>
      <c r="R11" s="30" t="s">
        <v>23</v>
      </c>
      <c r="S11" s="133">
        <f>SUM(F7:F25,L7:L20)</f>
        <v>0</v>
      </c>
      <c r="T11" s="133"/>
      <c r="U11" s="151">
        <f>S11/165</f>
        <v>0</v>
      </c>
      <c r="V11" s="151"/>
      <c r="W11" s="151"/>
      <c r="X11" s="2">
        <f>SUM(F7:F25,L7:L20)</f>
        <v>0</v>
      </c>
      <c r="Y11" s="2" t="s">
        <v>144</v>
      </c>
      <c r="AB11" s="125"/>
      <c r="AC11" s="125"/>
      <c r="AD11" s="71"/>
      <c r="AG11" s="119"/>
      <c r="AH11" s="121"/>
      <c r="AI11" s="70"/>
    </row>
    <row r="12" spans="2:35" ht="20.100000000000001" customHeight="1">
      <c r="B12" s="133"/>
      <c r="C12" s="19" t="s">
        <v>15</v>
      </c>
      <c r="D12" s="20" t="s">
        <v>13</v>
      </c>
      <c r="E12" s="103"/>
      <c r="F12" s="103"/>
      <c r="G12" s="104"/>
      <c r="I12" s="146"/>
      <c r="J12" s="26" t="s">
        <v>11</v>
      </c>
      <c r="K12" s="105"/>
      <c r="L12" s="105"/>
      <c r="M12" s="105"/>
      <c r="N12" s="16"/>
      <c r="R12" s="32" t="s">
        <v>24</v>
      </c>
      <c r="S12" s="133">
        <f>SUM(G7:G25,M7:M20)</f>
        <v>0</v>
      </c>
      <c r="T12" s="133"/>
      <c r="U12" s="151">
        <f>S12/165</f>
        <v>0</v>
      </c>
      <c r="V12" s="151"/>
      <c r="W12" s="151"/>
      <c r="AB12" s="125"/>
      <c r="AC12" s="125"/>
      <c r="AD12" s="71"/>
      <c r="AG12" s="119"/>
      <c r="AH12" s="121"/>
      <c r="AI12" s="70"/>
    </row>
    <row r="13" spans="2:35" ht="20.100000000000001" customHeight="1">
      <c r="B13" s="133"/>
      <c r="C13" s="15"/>
      <c r="D13" s="36" t="s">
        <v>14</v>
      </c>
      <c r="E13" s="103"/>
      <c r="F13" s="103"/>
      <c r="G13" s="104"/>
      <c r="I13" s="9" t="s">
        <v>6</v>
      </c>
      <c r="J13" s="7" t="s">
        <v>1</v>
      </c>
      <c r="K13" s="105"/>
      <c r="L13" s="105"/>
      <c r="M13" s="105"/>
      <c r="N13" s="16"/>
      <c r="R13" s="34"/>
      <c r="T13" s="1"/>
      <c r="U13" s="35"/>
      <c r="V13" s="35"/>
      <c r="W13" s="35"/>
      <c r="AB13" s="125"/>
      <c r="AC13" s="125"/>
      <c r="AD13" s="71"/>
      <c r="AG13" s="119"/>
      <c r="AH13" s="121"/>
      <c r="AI13" s="70"/>
    </row>
    <row r="14" spans="2:35" ht="20.100000000000001" customHeight="1">
      <c r="B14" s="133"/>
      <c r="C14" s="15"/>
      <c r="D14" s="21" t="s">
        <v>28</v>
      </c>
      <c r="E14" s="103"/>
      <c r="F14" s="103"/>
      <c r="G14" s="104"/>
      <c r="I14" s="14"/>
      <c r="J14" s="10" t="s">
        <v>2</v>
      </c>
      <c r="K14" s="105"/>
      <c r="L14" s="105"/>
      <c r="M14" s="105"/>
      <c r="N14" s="16"/>
      <c r="R14" s="134" t="s">
        <v>53</v>
      </c>
      <c r="S14" s="134"/>
      <c r="T14" s="134"/>
      <c r="U14" s="134"/>
      <c r="V14" s="134"/>
      <c r="W14" s="134"/>
      <c r="AB14" s="125"/>
      <c r="AC14" s="125"/>
      <c r="AD14" s="71"/>
      <c r="AG14" s="119"/>
      <c r="AH14" s="120"/>
      <c r="AI14" s="120"/>
    </row>
    <row r="15" spans="2:35" ht="20.100000000000001" customHeight="1">
      <c r="B15" s="133"/>
      <c r="C15" s="10" t="s">
        <v>12</v>
      </c>
      <c r="D15" s="23"/>
      <c r="E15" s="103"/>
      <c r="F15" s="103"/>
      <c r="G15" s="104"/>
      <c r="I15" s="8" t="s">
        <v>7</v>
      </c>
      <c r="J15" s="10" t="s">
        <v>1</v>
      </c>
      <c r="K15" s="105"/>
      <c r="L15" s="105"/>
      <c r="M15" s="105"/>
      <c r="N15" s="16"/>
      <c r="R15" s="134"/>
      <c r="S15" s="134"/>
      <c r="T15" s="134"/>
      <c r="U15" s="134"/>
      <c r="V15" s="134"/>
      <c r="W15" s="134"/>
      <c r="AB15" s="125"/>
      <c r="AC15" s="125"/>
      <c r="AD15" s="71"/>
      <c r="AG15" s="119"/>
      <c r="AH15" s="121"/>
      <c r="AI15" s="70"/>
    </row>
    <row r="16" spans="2:35" ht="20.100000000000001" customHeight="1">
      <c r="B16" s="133"/>
      <c r="C16" s="22" t="s">
        <v>16</v>
      </c>
      <c r="D16" s="23"/>
      <c r="E16" s="103"/>
      <c r="F16" s="103"/>
      <c r="G16" s="104"/>
      <c r="I16" s="143"/>
      <c r="J16" s="5" t="s">
        <v>2</v>
      </c>
      <c r="K16" s="105"/>
      <c r="L16" s="105"/>
      <c r="M16" s="105"/>
      <c r="N16" s="16"/>
      <c r="R16" s="29" t="s">
        <v>22</v>
      </c>
      <c r="S16" s="135">
        <f>SUM(学習結果表!K28:K38)</f>
        <v>0</v>
      </c>
      <c r="T16" s="136"/>
      <c r="U16" s="137">
        <f>S16/55</f>
        <v>0</v>
      </c>
      <c r="V16" s="138"/>
      <c r="W16" s="139"/>
      <c r="AB16" s="125"/>
      <c r="AC16" s="125"/>
      <c r="AD16" s="71"/>
      <c r="AG16" s="119"/>
      <c r="AH16" s="121"/>
      <c r="AI16" s="70"/>
    </row>
    <row r="17" spans="2:36" ht="20.100000000000001" customHeight="1">
      <c r="B17" s="133"/>
      <c r="C17" s="11" t="s">
        <v>17</v>
      </c>
      <c r="D17" s="21"/>
      <c r="E17" s="103"/>
      <c r="F17" s="103"/>
      <c r="G17" s="104"/>
      <c r="I17" s="143"/>
      <c r="J17" s="10" t="s">
        <v>11</v>
      </c>
      <c r="K17" s="105"/>
      <c r="L17" s="105"/>
      <c r="M17" s="105"/>
      <c r="N17" s="16"/>
      <c r="R17" s="30" t="s">
        <v>23</v>
      </c>
      <c r="S17" s="135">
        <f>SUM(学習結果表!L28:L38)</f>
        <v>0</v>
      </c>
      <c r="T17" s="136"/>
      <c r="U17" s="137">
        <f>S17/55</f>
        <v>0</v>
      </c>
      <c r="V17" s="138"/>
      <c r="W17" s="139"/>
      <c r="AB17" s="125"/>
      <c r="AC17" s="125"/>
      <c r="AD17" s="71"/>
      <c r="AG17" s="119"/>
      <c r="AH17" s="122"/>
      <c r="AI17" s="122"/>
    </row>
    <row r="18" spans="2:36" ht="20.100000000000001" customHeight="1">
      <c r="B18" s="133"/>
      <c r="C18" s="22" t="s">
        <v>18</v>
      </c>
      <c r="D18" s="23"/>
      <c r="E18" s="103"/>
      <c r="F18" s="103"/>
      <c r="G18" s="104"/>
      <c r="I18" s="144"/>
      <c r="J18" s="26" t="s">
        <v>12</v>
      </c>
      <c r="K18" s="105"/>
      <c r="L18" s="105"/>
      <c r="M18" s="105"/>
      <c r="N18" s="16"/>
      <c r="R18" s="32" t="s">
        <v>24</v>
      </c>
      <c r="S18" s="135">
        <f>SUM(学習結果表!M28:M38)</f>
        <v>0</v>
      </c>
      <c r="T18" s="136"/>
      <c r="U18" s="137">
        <f>S18/55</f>
        <v>0</v>
      </c>
      <c r="V18" s="138"/>
      <c r="W18" s="139"/>
      <c r="AB18" s="125"/>
      <c r="AC18" s="125"/>
      <c r="AD18" s="71"/>
      <c r="AG18" s="119"/>
      <c r="AH18" s="123"/>
      <c r="AI18" s="70"/>
    </row>
    <row r="19" spans="2:36" s="1" customFormat="1" ht="20.100000000000001" customHeight="1">
      <c r="B19" s="133"/>
      <c r="C19" s="11" t="s">
        <v>19</v>
      </c>
      <c r="D19" s="18"/>
      <c r="E19" s="103"/>
      <c r="F19" s="103"/>
      <c r="G19" s="104"/>
      <c r="I19" s="8" t="s">
        <v>8</v>
      </c>
      <c r="J19" s="7" t="s">
        <v>1</v>
      </c>
      <c r="K19" s="105"/>
      <c r="L19" s="105"/>
      <c r="M19" s="105"/>
      <c r="N19" s="16"/>
      <c r="R19" s="2"/>
      <c r="S19" s="2"/>
      <c r="T19" s="28"/>
      <c r="U19" s="2"/>
      <c r="V19" s="2"/>
      <c r="W19" s="2"/>
      <c r="X19" s="2"/>
      <c r="Y19" s="2"/>
      <c r="Z19" s="2"/>
      <c r="AA19" s="2"/>
      <c r="AB19" s="125"/>
      <c r="AC19" s="128"/>
      <c r="AD19" s="128"/>
      <c r="AE19" s="2"/>
      <c r="AF19" s="2"/>
      <c r="AG19" s="119"/>
      <c r="AH19" s="123"/>
      <c r="AI19" s="70"/>
      <c r="AJ19" s="2"/>
    </row>
    <row r="20" spans="2:36" s="1" customFormat="1" ht="20.100000000000001" customHeight="1">
      <c r="B20" s="152" t="s">
        <v>3</v>
      </c>
      <c r="C20" s="7" t="s">
        <v>1</v>
      </c>
      <c r="D20" s="24"/>
      <c r="E20" s="103"/>
      <c r="F20" s="103"/>
      <c r="G20" s="104"/>
      <c r="I20" s="14"/>
      <c r="J20" s="10" t="s">
        <v>2</v>
      </c>
      <c r="K20" s="105"/>
      <c r="L20" s="105"/>
      <c r="M20" s="105"/>
      <c r="N20" s="16"/>
      <c r="T20" s="2"/>
      <c r="U20" s="2"/>
      <c r="V20" s="2"/>
      <c r="W20" s="2"/>
      <c r="X20" s="2"/>
      <c r="Y20" s="2"/>
      <c r="Z20" s="2"/>
      <c r="AA20" s="2"/>
      <c r="AB20" s="125"/>
      <c r="AC20" s="129"/>
      <c r="AD20" s="71"/>
      <c r="AE20" s="2"/>
      <c r="AF20" s="2"/>
      <c r="AG20" s="119"/>
      <c r="AH20" s="123"/>
      <c r="AI20" s="70"/>
      <c r="AJ20" s="2"/>
    </row>
    <row r="21" spans="2:36" s="1" customFormat="1" ht="20.100000000000001" customHeight="1">
      <c r="B21" s="153"/>
      <c r="C21" s="10" t="s">
        <v>2</v>
      </c>
      <c r="D21" s="23"/>
      <c r="E21" s="103"/>
      <c r="F21" s="103"/>
      <c r="G21" s="104"/>
      <c r="I21" s="142"/>
      <c r="J21" s="142"/>
      <c r="K21" s="27"/>
      <c r="L21" s="27"/>
      <c r="M21" s="27"/>
      <c r="T21" s="2"/>
      <c r="U21" s="2"/>
      <c r="V21" s="2"/>
      <c r="W21" s="2"/>
      <c r="X21" s="2"/>
      <c r="Y21" s="2"/>
      <c r="Z21" s="2"/>
      <c r="AA21" s="2"/>
      <c r="AB21" s="125"/>
      <c r="AC21" s="129"/>
      <c r="AD21" s="71"/>
      <c r="AE21" s="2"/>
      <c r="AF21" s="2"/>
      <c r="AG21" s="119"/>
      <c r="AH21" s="123"/>
      <c r="AI21" s="70"/>
      <c r="AJ21" s="2"/>
    </row>
    <row r="22" spans="2:36" s="1" customFormat="1" ht="20.100000000000001" customHeight="1">
      <c r="B22" s="153"/>
      <c r="C22" s="5" t="s">
        <v>11</v>
      </c>
      <c r="D22" s="18" t="s">
        <v>9</v>
      </c>
      <c r="E22" s="103"/>
      <c r="F22" s="103"/>
      <c r="G22" s="104"/>
      <c r="T22" s="2"/>
      <c r="U22" s="2"/>
      <c r="V22" s="2"/>
      <c r="W22" s="2"/>
      <c r="X22" s="2"/>
      <c r="Y22" s="2"/>
      <c r="Z22" s="2"/>
      <c r="AA22" s="2"/>
      <c r="AB22" s="125"/>
      <c r="AC22" s="129"/>
      <c r="AD22" s="71"/>
      <c r="AE22" s="2"/>
      <c r="AF22" s="2"/>
      <c r="AG22" s="119"/>
      <c r="AH22" s="120"/>
      <c r="AI22" s="120"/>
      <c r="AJ22" s="2"/>
    </row>
    <row r="23" spans="2:36" s="1" customFormat="1" ht="20.100000000000001" customHeight="1">
      <c r="B23" s="153"/>
      <c r="C23" s="5"/>
      <c r="D23" s="25" t="s">
        <v>10</v>
      </c>
      <c r="E23" s="103"/>
      <c r="F23" s="103"/>
      <c r="G23" s="104"/>
      <c r="T23" s="2"/>
      <c r="U23" s="2"/>
      <c r="V23" s="2"/>
      <c r="W23" s="2"/>
      <c r="X23" s="2"/>
      <c r="Y23" s="2"/>
      <c r="Z23" s="2"/>
      <c r="AA23" s="2"/>
      <c r="AB23" s="125"/>
      <c r="AC23" s="129"/>
      <c r="AD23" s="71"/>
      <c r="AE23" s="2"/>
      <c r="AF23" s="2"/>
      <c r="AG23" s="119"/>
      <c r="AH23" s="73"/>
      <c r="AI23" s="72"/>
      <c r="AJ23" s="2"/>
    </row>
    <row r="24" spans="2:36" s="1" customFormat="1" ht="20.100000000000001" customHeight="1">
      <c r="B24" s="153"/>
      <c r="C24" s="7" t="s">
        <v>12</v>
      </c>
      <c r="D24" s="12" t="s">
        <v>9</v>
      </c>
      <c r="E24" s="103"/>
      <c r="F24" s="103"/>
      <c r="G24" s="104"/>
      <c r="T24" s="2"/>
      <c r="U24" s="2"/>
      <c r="V24" s="2"/>
      <c r="W24" s="2"/>
      <c r="X24" s="2"/>
      <c r="Y24" s="2"/>
      <c r="Z24" s="2"/>
      <c r="AA24" s="2"/>
      <c r="AB24" s="125"/>
      <c r="AC24" s="129"/>
      <c r="AD24" s="71"/>
      <c r="AE24" s="2"/>
      <c r="AF24" s="2"/>
      <c r="AG24" s="2"/>
      <c r="AH24" s="2"/>
      <c r="AI24" s="2"/>
      <c r="AJ24" s="2"/>
    </row>
    <row r="25" spans="2:36" s="1" customFormat="1" ht="20.100000000000001" customHeight="1">
      <c r="B25" s="154"/>
      <c r="C25" s="6"/>
      <c r="D25" s="13" t="s">
        <v>10</v>
      </c>
      <c r="E25" s="103"/>
      <c r="F25" s="103"/>
      <c r="G25" s="104"/>
      <c r="I25" s="2"/>
      <c r="J25" s="2"/>
      <c r="K25" s="2"/>
      <c r="L25" s="2"/>
      <c r="M25" s="2"/>
      <c r="T25" s="2"/>
      <c r="U25" s="2"/>
      <c r="V25" s="2"/>
      <c r="W25" s="2"/>
      <c r="X25" s="2"/>
      <c r="Y25" s="2"/>
      <c r="Z25" s="2"/>
      <c r="AA25" s="2"/>
      <c r="AB25" s="2"/>
      <c r="AC25" s="2"/>
      <c r="AD25" s="2"/>
      <c r="AE25" s="2"/>
      <c r="AF25" s="2"/>
      <c r="AG25" s="2"/>
      <c r="AH25" s="2"/>
      <c r="AI25" s="2"/>
      <c r="AJ25" s="2"/>
    </row>
    <row r="26" spans="2:36" s="1" customFormat="1" ht="20.100000000000001" customHeight="1">
      <c r="B26" s="33"/>
      <c r="E26" s="33"/>
      <c r="F26" s="33"/>
      <c r="G26" s="33"/>
      <c r="I26" s="2"/>
      <c r="J26" s="2"/>
      <c r="K26" s="2"/>
      <c r="L26" s="2"/>
      <c r="M26" s="2"/>
      <c r="T26" s="2"/>
      <c r="U26" s="2"/>
      <c r="V26" s="2"/>
      <c r="W26" s="2"/>
      <c r="X26" s="2"/>
      <c r="Y26" s="2"/>
      <c r="Z26" s="2"/>
      <c r="AA26" s="2"/>
      <c r="AB26" s="2"/>
      <c r="AC26" s="2"/>
      <c r="AD26" s="2"/>
      <c r="AE26" s="2"/>
      <c r="AF26" s="2"/>
      <c r="AG26" s="2"/>
      <c r="AH26" s="2"/>
      <c r="AI26" s="2"/>
      <c r="AJ26" s="2"/>
    </row>
    <row r="27" spans="2:36" ht="20.100000000000001" customHeight="1">
      <c r="B27" s="37" t="s">
        <v>44</v>
      </c>
      <c r="C27" s="33"/>
      <c r="D27" s="50"/>
      <c r="E27" s="50"/>
      <c r="F27" s="50"/>
      <c r="G27" s="50"/>
      <c r="H27" s="59"/>
      <c r="I27" s="59"/>
      <c r="J27" s="60"/>
      <c r="K27" s="58" t="s">
        <v>22</v>
      </c>
      <c r="L27" s="32" t="s">
        <v>23</v>
      </c>
      <c r="M27" s="32" t="s">
        <v>24</v>
      </c>
      <c r="N27" s="2"/>
      <c r="O27" s="2"/>
      <c r="P27" s="2"/>
      <c r="Q27" s="140" t="str">
        <f>IF(L28="","",IF(L29="","",IF(SUM(L28:L29)=10,"",Sheet1!H151)))</f>
        <v/>
      </c>
      <c r="R27" s="140"/>
      <c r="S27" s="140"/>
      <c r="T27" s="140"/>
      <c r="U27" s="140"/>
      <c r="V27" s="140"/>
      <c r="W27" s="140"/>
      <c r="X27" s="140"/>
    </row>
    <row r="28" spans="2:36" ht="20.100000000000001" customHeight="1">
      <c r="B28" s="131" t="s">
        <v>42</v>
      </c>
      <c r="C28" s="43" t="s">
        <v>29</v>
      </c>
      <c r="D28" s="38" t="s">
        <v>49</v>
      </c>
      <c r="E28" s="38"/>
      <c r="F28" s="38"/>
      <c r="G28" s="51"/>
      <c r="H28" s="51"/>
      <c r="I28" s="51"/>
      <c r="J28" s="52"/>
      <c r="K28" s="106"/>
      <c r="L28" s="106"/>
      <c r="M28" s="107"/>
      <c r="N28" s="2"/>
      <c r="O28" s="2"/>
      <c r="P28" s="2"/>
      <c r="Q28" s="140"/>
      <c r="R28" s="140"/>
      <c r="S28" s="140"/>
      <c r="T28" s="140"/>
      <c r="U28" s="140"/>
      <c r="V28" s="140"/>
      <c r="W28" s="140"/>
      <c r="X28" s="140"/>
    </row>
    <row r="29" spans="2:36" ht="20.100000000000001" customHeight="1">
      <c r="B29" s="131"/>
      <c r="C29" s="43"/>
      <c r="D29" s="53" t="s">
        <v>50</v>
      </c>
      <c r="E29" s="41"/>
      <c r="F29" s="41"/>
      <c r="G29" s="41"/>
      <c r="H29" s="41"/>
      <c r="I29" s="41"/>
      <c r="J29" s="42"/>
      <c r="K29" s="110"/>
      <c r="L29" s="110"/>
      <c r="M29" s="111"/>
      <c r="N29" s="2"/>
      <c r="O29" s="2"/>
      <c r="P29" s="2"/>
      <c r="Q29" s="140"/>
      <c r="R29" s="140"/>
      <c r="S29" s="140"/>
      <c r="T29" s="140"/>
      <c r="U29" s="140"/>
      <c r="V29" s="140"/>
      <c r="W29" s="140"/>
      <c r="X29" s="140"/>
    </row>
    <row r="30" spans="2:36" ht="20.100000000000001" customHeight="1">
      <c r="B30" s="131"/>
      <c r="C30" s="43" t="s">
        <v>30</v>
      </c>
      <c r="D30" s="51" t="s">
        <v>52</v>
      </c>
      <c r="E30" s="51"/>
      <c r="F30" s="51"/>
      <c r="G30" s="51"/>
      <c r="H30" s="51"/>
      <c r="I30" s="51"/>
      <c r="J30" s="52"/>
      <c r="K30" s="106"/>
      <c r="L30" s="106"/>
      <c r="M30" s="107"/>
      <c r="N30" s="2"/>
      <c r="O30" s="2"/>
      <c r="P30" s="2"/>
      <c r="Q30" s="140"/>
      <c r="R30" s="140"/>
      <c r="S30" s="140"/>
      <c r="T30" s="140"/>
      <c r="U30" s="140"/>
      <c r="V30" s="140"/>
      <c r="W30" s="140"/>
      <c r="X30" s="140"/>
    </row>
    <row r="31" spans="2:36" ht="20.100000000000001" customHeight="1">
      <c r="B31" s="131"/>
      <c r="C31" s="43"/>
      <c r="D31" s="53" t="s">
        <v>51</v>
      </c>
      <c r="E31" s="41"/>
      <c r="F31" s="41"/>
      <c r="G31" s="41"/>
      <c r="H31" s="41"/>
      <c r="I31" s="41"/>
      <c r="J31" s="42"/>
      <c r="K31" s="112"/>
      <c r="L31" s="113"/>
      <c r="M31" s="114"/>
      <c r="N31" s="2"/>
      <c r="O31" s="2"/>
      <c r="P31" s="2"/>
      <c r="Q31" s="2"/>
      <c r="R31" s="2"/>
      <c r="S31" s="2"/>
    </row>
    <row r="32" spans="2:36" ht="20.100000000000001" customHeight="1">
      <c r="B32" s="131"/>
      <c r="C32" s="43" t="s">
        <v>31</v>
      </c>
      <c r="D32" s="54" t="s">
        <v>32</v>
      </c>
      <c r="E32" s="55"/>
      <c r="F32" s="55"/>
      <c r="G32" s="55"/>
      <c r="H32" s="55"/>
      <c r="I32" s="55"/>
      <c r="J32" s="56"/>
      <c r="K32" s="115"/>
      <c r="L32" s="115"/>
      <c r="M32" s="116"/>
      <c r="N32" s="2"/>
      <c r="O32" s="2"/>
      <c r="P32" s="2"/>
      <c r="Q32" s="2"/>
      <c r="R32" s="2"/>
      <c r="S32" s="2"/>
    </row>
    <row r="33" spans="2:19" ht="20.100000000000001" customHeight="1">
      <c r="B33" s="131"/>
      <c r="C33" s="130" t="s">
        <v>33</v>
      </c>
      <c r="D33" s="51" t="s">
        <v>34</v>
      </c>
      <c r="E33" s="51"/>
      <c r="F33" s="51"/>
      <c r="G33" s="51"/>
      <c r="H33" s="51"/>
      <c r="I33" s="51"/>
      <c r="J33" s="52"/>
      <c r="K33" s="106"/>
      <c r="L33" s="106"/>
      <c r="M33" s="107"/>
      <c r="N33" s="2"/>
      <c r="O33" s="2"/>
      <c r="P33" s="2"/>
      <c r="Q33" s="2"/>
      <c r="R33" s="2"/>
      <c r="S33" s="2"/>
    </row>
    <row r="34" spans="2:19" ht="20.100000000000001" customHeight="1">
      <c r="B34" s="131"/>
      <c r="C34" s="130"/>
      <c r="D34" s="39" t="s">
        <v>35</v>
      </c>
      <c r="E34" s="39"/>
      <c r="F34" s="39"/>
      <c r="G34" s="39"/>
      <c r="H34" s="39"/>
      <c r="I34" s="39"/>
      <c r="J34" s="40"/>
      <c r="K34" s="106"/>
      <c r="L34" s="108"/>
      <c r="M34" s="109"/>
      <c r="N34" s="2"/>
      <c r="O34" s="2"/>
      <c r="P34" s="2"/>
      <c r="Q34" s="2"/>
      <c r="R34" s="2"/>
      <c r="S34" s="2"/>
    </row>
    <row r="35" spans="2:19" ht="20.100000000000001" customHeight="1">
      <c r="B35" s="131"/>
      <c r="C35" s="130"/>
      <c r="D35" s="39" t="s">
        <v>36</v>
      </c>
      <c r="E35" s="39"/>
      <c r="F35" s="39"/>
      <c r="G35" s="39"/>
      <c r="H35" s="39"/>
      <c r="I35" s="39"/>
      <c r="J35" s="40"/>
      <c r="K35" s="106"/>
      <c r="L35" s="108"/>
      <c r="M35" s="109"/>
      <c r="N35" s="2"/>
      <c r="O35" s="2"/>
      <c r="P35" s="2"/>
      <c r="Q35" s="2"/>
      <c r="R35" s="2"/>
      <c r="S35" s="2"/>
    </row>
    <row r="36" spans="2:19" ht="20.100000000000001" customHeight="1">
      <c r="B36" s="131"/>
      <c r="C36" s="130"/>
      <c r="D36" s="53" t="s">
        <v>37</v>
      </c>
      <c r="E36" s="41"/>
      <c r="F36" s="41"/>
      <c r="G36" s="41"/>
      <c r="H36" s="41"/>
      <c r="I36" s="41"/>
      <c r="J36" s="42"/>
      <c r="K36" s="112"/>
      <c r="L36" s="113"/>
      <c r="M36" s="114"/>
      <c r="N36" s="2"/>
      <c r="O36" s="2"/>
      <c r="P36" s="2"/>
      <c r="Q36" s="2"/>
      <c r="R36" s="2"/>
      <c r="S36" s="2"/>
    </row>
    <row r="37" spans="2:19" ht="20.100000000000001" customHeight="1">
      <c r="B37" s="131"/>
      <c r="C37" s="43" t="s">
        <v>38</v>
      </c>
      <c r="D37" s="54" t="s">
        <v>39</v>
      </c>
      <c r="E37" s="55"/>
      <c r="F37" s="55"/>
      <c r="G37" s="55"/>
      <c r="H37" s="55"/>
      <c r="I37" s="55"/>
      <c r="J37" s="56"/>
      <c r="K37" s="115"/>
      <c r="L37" s="115"/>
      <c r="M37" s="116"/>
      <c r="N37" s="2"/>
      <c r="O37" s="2"/>
      <c r="P37" s="2"/>
      <c r="Q37" s="2"/>
      <c r="R37" s="2"/>
      <c r="S37" s="2"/>
    </row>
    <row r="38" spans="2:19" ht="20.100000000000001" customHeight="1">
      <c r="B38" s="132"/>
      <c r="C38" s="43" t="s">
        <v>40</v>
      </c>
      <c r="D38" s="54" t="s">
        <v>41</v>
      </c>
      <c r="E38" s="55"/>
      <c r="F38" s="55"/>
      <c r="G38" s="55"/>
      <c r="H38" s="50"/>
      <c r="I38" s="50"/>
      <c r="J38" s="57"/>
      <c r="K38" s="117"/>
      <c r="L38" s="117"/>
      <c r="M38" s="118"/>
      <c r="N38" s="2"/>
      <c r="O38" s="2"/>
      <c r="P38" s="2"/>
      <c r="Q38" s="2"/>
      <c r="R38" s="2"/>
      <c r="S38" s="2"/>
    </row>
    <row r="39" spans="2:19" ht="20.100000000000001" customHeight="1">
      <c r="K39" s="2"/>
      <c r="L39" s="2"/>
      <c r="M39" s="2"/>
      <c r="N39" s="2"/>
      <c r="O39" s="2"/>
      <c r="P39" s="2"/>
      <c r="Q39" s="2"/>
      <c r="R39" s="2"/>
      <c r="S39" s="2"/>
    </row>
    <row r="40" spans="2:19" ht="20.100000000000001" customHeight="1">
      <c r="K40" s="2"/>
      <c r="L40" s="2"/>
      <c r="M40" s="2"/>
      <c r="N40" s="2"/>
      <c r="O40" s="2"/>
      <c r="P40" s="2"/>
      <c r="Q40" s="2"/>
      <c r="R40" s="2"/>
      <c r="S40" s="2"/>
    </row>
    <row r="41" spans="2:19" ht="20.100000000000001" customHeight="1">
      <c r="K41" s="2"/>
      <c r="L41" s="2"/>
      <c r="M41" s="2"/>
      <c r="N41" s="2"/>
      <c r="O41" s="2"/>
      <c r="P41" s="2"/>
      <c r="Q41" s="2"/>
      <c r="R41" s="2"/>
      <c r="S41" s="2"/>
    </row>
    <row r="42" spans="2:19" ht="20.100000000000001" customHeight="1">
      <c r="N42" s="2"/>
      <c r="O42" s="2"/>
      <c r="P42" s="2"/>
      <c r="Q42" s="2"/>
      <c r="R42" s="2"/>
      <c r="S42" s="2"/>
    </row>
  </sheetData>
  <sheetProtection algorithmName="SHA-512" hashValue="mIZPLZDQ3eVuaS4ic/8YpPJs/c7fzVySKnqiNsdebAU6kTi3jVV5svg6+sUQatf4+SkSdIzV2AIBB0CWJ3v68g==" saltValue="8PQIC5hH1BbxdNhavKc1Wg==" spinCount="100000" sheet="1" objects="1" scenarios="1"/>
  <mergeCells count="48">
    <mergeCell ref="B2:T2"/>
    <mergeCell ref="I21:J21"/>
    <mergeCell ref="I8:I9"/>
    <mergeCell ref="I11:I12"/>
    <mergeCell ref="I16:I18"/>
    <mergeCell ref="E5:O5"/>
    <mergeCell ref="E3:O3"/>
    <mergeCell ref="E4:O4"/>
    <mergeCell ref="B6:D6"/>
    <mergeCell ref="I6:J6"/>
    <mergeCell ref="R14:W15"/>
    <mergeCell ref="U10:W10"/>
    <mergeCell ref="U11:W11"/>
    <mergeCell ref="B20:B25"/>
    <mergeCell ref="U12:W12"/>
    <mergeCell ref="R8:T9"/>
    <mergeCell ref="C33:C36"/>
    <mergeCell ref="B28:B38"/>
    <mergeCell ref="B8:B19"/>
    <mergeCell ref="U8:W9"/>
    <mergeCell ref="S10:T10"/>
    <mergeCell ref="S11:T11"/>
    <mergeCell ref="S12:T12"/>
    <mergeCell ref="S16:T16"/>
    <mergeCell ref="U16:W16"/>
    <mergeCell ref="S17:T17"/>
    <mergeCell ref="U17:W17"/>
    <mergeCell ref="S18:T18"/>
    <mergeCell ref="U18:W18"/>
    <mergeCell ref="Q27:X30"/>
    <mergeCell ref="AB6:AC6"/>
    <mergeCell ref="AB7:AB24"/>
    <mergeCell ref="AC7:AD7"/>
    <mergeCell ref="AC8:AD8"/>
    <mergeCell ref="AC9:AC13"/>
    <mergeCell ref="AC14:AC18"/>
    <mergeCell ref="AC19:AD19"/>
    <mergeCell ref="AC20:AC24"/>
    <mergeCell ref="AG6:AG23"/>
    <mergeCell ref="AH6:AI6"/>
    <mergeCell ref="AH7:AH9"/>
    <mergeCell ref="AH10:AI10"/>
    <mergeCell ref="AH11:AH13"/>
    <mergeCell ref="AH14:AI14"/>
    <mergeCell ref="AH15:AH16"/>
    <mergeCell ref="AH17:AI17"/>
    <mergeCell ref="AH18:AH21"/>
    <mergeCell ref="AH22:AI22"/>
  </mergeCells>
  <phoneticPr fontId="5"/>
  <pageMargins left="0.7" right="0.7" top="0.75" bottom="0.75" header="0.3" footer="0.3"/>
  <pageSetup paperSize="9" orientation="portrait" horizontalDpi="4294967293" r:id="rId1"/>
  <ignoredErrors>
    <ignoredError sqref="S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BA79-07BF-465C-B356-A863ACAD4439}">
  <dimension ref="B1:M80"/>
  <sheetViews>
    <sheetView topLeftCell="B1" zoomScale="120" zoomScaleNormal="120" workbookViewId="0">
      <selection activeCell="D4" sqref="D4:E4"/>
    </sheetView>
  </sheetViews>
  <sheetFormatPr defaultColWidth="8.88671875" defaultRowHeight="13.2"/>
  <cols>
    <col min="1" max="1" width="8.88671875" style="82"/>
    <col min="2" max="2" width="13.88671875" style="82" bestFit="1" customWidth="1"/>
    <col min="3" max="3" width="21.6640625" style="82" bestFit="1" customWidth="1"/>
    <col min="4" max="4" width="8.88671875" style="82"/>
    <col min="5" max="5" width="12.77734375" style="82" customWidth="1"/>
    <col min="6" max="6" width="8.88671875" style="82"/>
    <col min="7" max="7" width="13.88671875" style="82" bestFit="1" customWidth="1"/>
    <col min="8" max="8" width="26.6640625" style="81" bestFit="1" customWidth="1"/>
    <col min="9" max="11" width="8.88671875" style="82"/>
    <col min="12" max="12" width="25.77734375" style="82" customWidth="1"/>
    <col min="13" max="16384" width="8.88671875" style="82"/>
  </cols>
  <sheetData>
    <row r="1" spans="2:13">
      <c r="B1" s="158" t="s">
        <v>122</v>
      </c>
      <c r="C1" s="158"/>
      <c r="D1" s="158"/>
      <c r="E1" s="158"/>
      <c r="G1" s="81"/>
    </row>
    <row r="2" spans="2:13">
      <c r="B2" s="158"/>
      <c r="C2" s="158"/>
      <c r="D2" s="158"/>
      <c r="E2" s="158"/>
      <c r="G2" s="81"/>
    </row>
    <row r="3" spans="2:13">
      <c r="B3" s="81"/>
      <c r="C3" s="81"/>
      <c r="D3" s="81"/>
      <c r="E3" s="81"/>
      <c r="F3" s="81"/>
      <c r="G3" s="81"/>
    </row>
    <row r="4" spans="2:13">
      <c r="B4" s="45"/>
      <c r="C4" s="46"/>
      <c r="D4" s="183" t="s">
        <v>54</v>
      </c>
      <c r="E4" s="183"/>
      <c r="G4" s="83"/>
      <c r="H4" s="84" t="s">
        <v>83</v>
      </c>
      <c r="I4" s="155" t="s">
        <v>82</v>
      </c>
      <c r="J4" s="155"/>
      <c r="K4" s="155"/>
      <c r="L4" s="155"/>
    </row>
    <row r="5" spans="2:13" ht="21.6" customHeight="1">
      <c r="B5" s="162" t="s">
        <v>62</v>
      </c>
      <c r="C5" s="49" t="s">
        <v>63</v>
      </c>
      <c r="D5" s="159" t="s">
        <v>73</v>
      </c>
      <c r="E5" s="159"/>
      <c r="G5" s="155" t="s">
        <v>46</v>
      </c>
      <c r="H5" s="156" t="str">
        <f>_xlfn.IFS(E7=0%,"",E7&gt;=50%,Sheet1!K4,E7&lt;50%,Sheet1!K9)</f>
        <v/>
      </c>
      <c r="I5" s="161" t="str">
        <f>_xlfn.IFS(H5="","",H5=Sheet1!K4,Sheet1!N4,H5=Sheet1!K9,Sheet1!N9)</f>
        <v/>
      </c>
      <c r="J5" s="161"/>
      <c r="K5" s="161"/>
      <c r="L5" s="161"/>
      <c r="M5" s="85"/>
    </row>
    <row r="6" spans="2:13" ht="21.6" customHeight="1">
      <c r="B6" s="163"/>
      <c r="C6" s="46" t="s">
        <v>70</v>
      </c>
      <c r="D6" s="160">
        <v>165</v>
      </c>
      <c r="E6" s="160"/>
      <c r="G6" s="155"/>
      <c r="H6" s="156"/>
      <c r="I6" s="161"/>
      <c r="J6" s="161"/>
      <c r="K6" s="161"/>
      <c r="L6" s="161"/>
      <c r="M6" s="85"/>
    </row>
    <row r="7" spans="2:13" ht="21.6" customHeight="1">
      <c r="B7" s="163"/>
      <c r="C7" s="82" t="s">
        <v>46</v>
      </c>
      <c r="D7" s="48">
        <f>学習結果表!S10</f>
        <v>0</v>
      </c>
      <c r="E7" s="61">
        <f>学習結果表!U10</f>
        <v>0</v>
      </c>
      <c r="G7" s="155" t="s">
        <v>47</v>
      </c>
      <c r="H7" s="156" t="str">
        <f>_xlfn.IFS(E8=0%,"",E8&gt;=95%,Sheet1!B4,E8&gt;=75%,Sheet1!B9,E8&lt;75%,Sheet1!B14)</f>
        <v/>
      </c>
      <c r="I7" s="161" t="str">
        <f>_xlfn.IFS(H7="","",H7=Sheet1!B4,Sheet1!E4,H7=Sheet1!B9,Sheet1!E9,H7=Sheet1!B14,Sheet1!E14)</f>
        <v/>
      </c>
      <c r="J7" s="161"/>
      <c r="K7" s="161"/>
      <c r="L7" s="161"/>
      <c r="M7" s="86"/>
    </row>
    <row r="8" spans="2:13" ht="21.6" customHeight="1">
      <c r="B8" s="163"/>
      <c r="C8" s="82" t="s">
        <v>139</v>
      </c>
      <c r="D8" s="48">
        <f>SUM(学習結果表!S11,学習結果表!L28:L29)</f>
        <v>0</v>
      </c>
      <c r="E8" s="61">
        <f>D8/175</f>
        <v>0</v>
      </c>
      <c r="G8" s="155"/>
      <c r="H8" s="156"/>
      <c r="I8" s="161"/>
      <c r="J8" s="161"/>
      <c r="K8" s="161"/>
      <c r="L8" s="161"/>
      <c r="M8" s="86"/>
    </row>
    <row r="9" spans="2:13" ht="21.6" customHeight="1">
      <c r="B9" s="164"/>
      <c r="C9" s="87" t="s">
        <v>48</v>
      </c>
      <c r="D9" s="47">
        <f>学習結果表!S12</f>
        <v>0</v>
      </c>
      <c r="E9" s="62">
        <f>学習結果表!U12</f>
        <v>0</v>
      </c>
      <c r="G9" s="155" t="s">
        <v>48</v>
      </c>
      <c r="H9" s="156" t="str">
        <f>_xlfn.IFS(E9=0%,"",E9&gt;=95%,Sheet1!T4,E9&gt;=75%,Sheet1!T9,E9&lt;75%,Sheet1!T14)</f>
        <v/>
      </c>
      <c r="I9" s="161" t="str">
        <f>_xlfn.IFS(H9="","",H9=Sheet1!T4,Sheet1!W4,H9=Sheet1!T9,Sheet1!W9,H9=Sheet1!T14,Sheet1!W14)</f>
        <v/>
      </c>
      <c r="J9" s="161"/>
      <c r="K9" s="161"/>
      <c r="L9" s="161"/>
      <c r="M9" s="85"/>
    </row>
    <row r="10" spans="2:13" ht="21.6" customHeight="1">
      <c r="G10" s="155"/>
      <c r="H10" s="156"/>
      <c r="I10" s="161"/>
      <c r="J10" s="161"/>
      <c r="K10" s="161"/>
      <c r="L10" s="161"/>
      <c r="M10" s="85"/>
    </row>
    <row r="11" spans="2:13" ht="21.6" customHeight="1">
      <c r="H11" s="88"/>
      <c r="I11" s="89"/>
      <c r="J11" s="89"/>
      <c r="K11" s="89"/>
      <c r="L11" s="89"/>
      <c r="M11" s="85"/>
    </row>
    <row r="12" spans="2:13" ht="21.6" customHeight="1">
      <c r="D12" s="183" t="s">
        <v>55</v>
      </c>
      <c r="E12" s="183"/>
      <c r="I12" s="158"/>
      <c r="J12" s="158"/>
      <c r="K12" s="158"/>
      <c r="L12" s="158"/>
      <c r="M12" s="90"/>
    </row>
    <row r="13" spans="2:13" ht="21.6" customHeight="1">
      <c r="B13" s="91"/>
      <c r="C13" s="91"/>
      <c r="D13" s="159" t="s">
        <v>64</v>
      </c>
      <c r="E13" s="159"/>
      <c r="G13" s="83"/>
      <c r="H13" s="84" t="s">
        <v>83</v>
      </c>
      <c r="I13" s="155" t="s">
        <v>82</v>
      </c>
      <c r="J13" s="155"/>
      <c r="K13" s="155"/>
      <c r="L13" s="155"/>
    </row>
    <row r="14" spans="2:13" ht="21.6" customHeight="1">
      <c r="C14" s="46" t="s">
        <v>70</v>
      </c>
      <c r="D14" s="160">
        <v>45</v>
      </c>
      <c r="E14" s="160"/>
      <c r="G14" s="155" t="s">
        <v>46</v>
      </c>
      <c r="H14" s="156" t="str">
        <f>_xlfn.IFS(E15=0%,"",E15&gt;=95%,Sheet1!K21,E15&gt;=75%,Sheet1!K26,E15&lt;75%,Sheet1!K31)</f>
        <v/>
      </c>
      <c r="I14" s="157" t="str">
        <f>_xlfn.IFS(H14="","",H14=Sheet1!K21,Sheet1!N21,H14=Sheet1!K26,Sheet1!N26,H14=Sheet1!K31,Sheet1!N31)</f>
        <v/>
      </c>
      <c r="J14" s="157"/>
      <c r="K14" s="157"/>
      <c r="L14" s="157"/>
    </row>
    <row r="15" spans="2:13" ht="21.6" customHeight="1">
      <c r="C15" s="82" t="s">
        <v>46</v>
      </c>
      <c r="D15" s="48">
        <f>学習結果表!E7+学習結果表!E8+学習結果表!E9+学習結果表!E10+学習結果表!E11+学習結果表!E12+学習結果表!E13+学習結果表!E14+学習結果表!E18</f>
        <v>0</v>
      </c>
      <c r="E15" s="63">
        <f>D15/$D$14</f>
        <v>0</v>
      </c>
      <c r="G15" s="155"/>
      <c r="H15" s="156"/>
      <c r="I15" s="157"/>
      <c r="J15" s="157"/>
      <c r="K15" s="157"/>
      <c r="L15" s="157"/>
    </row>
    <row r="16" spans="2:13" ht="21.6" customHeight="1">
      <c r="C16" s="82" t="s">
        <v>47</v>
      </c>
      <c r="D16" s="48">
        <f>学習結果表!F7+学習結果表!F8+学習結果表!F9+学習結果表!F10+学習結果表!F11+学習結果表!F12+学習結果表!F13+学習結果表!F14+学習結果表!F18</f>
        <v>0</v>
      </c>
      <c r="E16" s="63">
        <f>D16/$D$14</f>
        <v>0</v>
      </c>
      <c r="G16" s="155" t="s">
        <v>47</v>
      </c>
      <c r="H16" s="156" t="str">
        <f>_xlfn.IFS(E16=0%,"",E16&gt;=95%,Sheet1!B21,E16&gt;=75%,Sheet1!B26,E16&lt;75%,Sheet1!B31)</f>
        <v/>
      </c>
      <c r="I16" s="157" t="str">
        <f>_xlfn.IFS(H16="","",H16=Sheet1!B21,Sheet1!E21,H16=Sheet1!B26,Sheet1!E26,H16=Sheet1!B31,Sheet1!E31)</f>
        <v/>
      </c>
      <c r="J16" s="157"/>
      <c r="K16" s="157"/>
      <c r="L16" s="157"/>
    </row>
    <row r="17" spans="2:12" ht="21.6" customHeight="1">
      <c r="B17" s="87"/>
      <c r="C17" s="87" t="s">
        <v>48</v>
      </c>
      <c r="D17" s="47">
        <f>学習結果表!G7+学習結果表!G8+学習結果表!G9+学習結果表!G10+学習結果表!G11+学習結果表!G12+学習結果表!G13+学習結果表!G14+学習結果表!G18</f>
        <v>0</v>
      </c>
      <c r="E17" s="68">
        <f>D17/$D$14</f>
        <v>0</v>
      </c>
      <c r="G17" s="155"/>
      <c r="H17" s="156"/>
      <c r="I17" s="157"/>
      <c r="J17" s="157"/>
      <c r="K17" s="157"/>
      <c r="L17" s="157"/>
    </row>
    <row r="18" spans="2:12" ht="21.6" customHeight="1">
      <c r="G18" s="155" t="s">
        <v>48</v>
      </c>
      <c r="H18" s="156" t="str">
        <f>_xlfn.IFS(E17=0%,"",E17&gt;=95%,Sheet1!T21,E17&gt;=75%,Sheet1!T26,E17&lt;75%,Sheet1!T31)</f>
        <v/>
      </c>
      <c r="I18" s="157" t="str">
        <f>_xlfn.IFS(H18="","",H18=Sheet1!T21,Sheet1!W21,H18=Sheet1!T26,Sheet1!W26,H18=Sheet1!T31,Sheet1!W31)</f>
        <v/>
      </c>
      <c r="J18" s="157"/>
      <c r="K18" s="157"/>
      <c r="L18" s="157"/>
    </row>
    <row r="19" spans="2:12" ht="21.6" customHeight="1">
      <c r="G19" s="155"/>
      <c r="H19" s="156"/>
      <c r="I19" s="157"/>
      <c r="J19" s="157"/>
      <c r="K19" s="157"/>
      <c r="L19" s="157"/>
    </row>
    <row r="20" spans="2:12" ht="21.6" customHeight="1">
      <c r="D20" s="183" t="s">
        <v>56</v>
      </c>
      <c r="E20" s="183"/>
    </row>
    <row r="21" spans="2:12" ht="21.6" customHeight="1">
      <c r="B21" s="91"/>
      <c r="C21" s="91"/>
      <c r="D21" s="159" t="s">
        <v>65</v>
      </c>
      <c r="E21" s="159"/>
      <c r="G21" s="83"/>
      <c r="H21" s="84" t="s">
        <v>83</v>
      </c>
      <c r="I21" s="155" t="s">
        <v>82</v>
      </c>
      <c r="J21" s="155"/>
      <c r="K21" s="155"/>
      <c r="L21" s="155"/>
    </row>
    <row r="22" spans="2:12" ht="21.6" customHeight="1">
      <c r="C22" s="46" t="s">
        <v>70</v>
      </c>
      <c r="D22" s="160">
        <v>65</v>
      </c>
      <c r="E22" s="160"/>
      <c r="G22" s="155" t="s">
        <v>46</v>
      </c>
      <c r="H22" s="156" t="str">
        <f>_xlfn.IFS(E23=0%,"",E23&gt;=95%,Sheet1!K38,E23&gt;=75%,Sheet1!K43,E23&lt;75%,Sheet1!K48)</f>
        <v/>
      </c>
      <c r="I22" s="157" t="str">
        <f>_xlfn.IFS(H22="","",H22=Sheet1!K38,Sheet1!N38,H22=Sheet1!K43,Sheet1!N43,H22=Sheet1!K48,Sheet1!N48)</f>
        <v/>
      </c>
      <c r="J22" s="157"/>
      <c r="K22" s="157"/>
      <c r="L22" s="157"/>
    </row>
    <row r="23" spans="2:12" ht="21.6" customHeight="1">
      <c r="C23" s="82" t="s">
        <v>46</v>
      </c>
      <c r="D23" s="48">
        <f>SUM(学習結果表!E15:E25,学習結果表!K19:K20)</f>
        <v>0</v>
      </c>
      <c r="E23" s="63">
        <f>D23/$D$22</f>
        <v>0</v>
      </c>
      <c r="G23" s="155"/>
      <c r="H23" s="156"/>
      <c r="I23" s="157"/>
      <c r="J23" s="157"/>
      <c r="K23" s="157"/>
      <c r="L23" s="157"/>
    </row>
    <row r="24" spans="2:12" ht="21.6" customHeight="1">
      <c r="C24" s="82" t="s">
        <v>47</v>
      </c>
      <c r="D24" s="48">
        <f>SUM(学習結果表!F15:F25,学習結果表!L19:L20)</f>
        <v>0</v>
      </c>
      <c r="E24" s="63">
        <f t="shared" ref="E24:E25" si="0">D24/$D$22</f>
        <v>0</v>
      </c>
      <c r="G24" s="155" t="s">
        <v>47</v>
      </c>
      <c r="H24" s="156" t="str">
        <f>_xlfn.IFS(E24=0%,"",E24&gt;=95%,Sheet1!B38,E24&gt;=75%,Sheet1!B43,E24&lt;75%,Sheet1!B48)</f>
        <v/>
      </c>
      <c r="I24" s="157" t="str">
        <f>_xlfn.IFS(H24="","",H24=Sheet1!B38,Sheet1!E38,H24=Sheet1!B43,Sheet1!E43,H24=Sheet1!B48,Sheet1!E48)</f>
        <v/>
      </c>
      <c r="J24" s="157"/>
      <c r="K24" s="157"/>
      <c r="L24" s="157"/>
    </row>
    <row r="25" spans="2:12" ht="21.6" customHeight="1">
      <c r="B25" s="87"/>
      <c r="C25" s="87" t="s">
        <v>48</v>
      </c>
      <c r="D25" s="47">
        <f>SUM(学習結果表!G15:G25,学習結果表!M19:M20)</f>
        <v>0</v>
      </c>
      <c r="E25" s="68">
        <f t="shared" si="0"/>
        <v>0</v>
      </c>
      <c r="G25" s="155"/>
      <c r="H25" s="156"/>
      <c r="I25" s="157"/>
      <c r="J25" s="157"/>
      <c r="K25" s="157"/>
      <c r="L25" s="157"/>
    </row>
    <row r="26" spans="2:12" ht="21.6" customHeight="1">
      <c r="G26" s="155" t="s">
        <v>48</v>
      </c>
      <c r="H26" s="156" t="str">
        <f>_xlfn.IFS(E25=0%,"",E25&gt;=95%,Sheet1!T38,E25&gt;=75%,Sheet1!T43,E25&lt;75%,Sheet1!T48)</f>
        <v/>
      </c>
      <c r="I26" s="157" t="str">
        <f>_xlfn.IFS(H26="","",H26=Sheet1!T38,Sheet1!W38,H26=Sheet1!T43,Sheet1!W43,H26=Sheet1!T48,Sheet1!W48)</f>
        <v/>
      </c>
      <c r="J26" s="157"/>
      <c r="K26" s="157"/>
      <c r="L26" s="157"/>
    </row>
    <row r="27" spans="2:12" ht="21.6" customHeight="1">
      <c r="G27" s="155"/>
      <c r="H27" s="156"/>
      <c r="I27" s="157"/>
      <c r="J27" s="157"/>
      <c r="K27" s="157"/>
      <c r="L27" s="157"/>
    </row>
    <row r="28" spans="2:12" ht="21.6" customHeight="1">
      <c r="D28" s="183" t="s">
        <v>57</v>
      </c>
      <c r="E28" s="183"/>
    </row>
    <row r="29" spans="2:12" ht="21.6" customHeight="1">
      <c r="B29" s="91"/>
      <c r="C29" s="91"/>
      <c r="D29" s="159" t="s">
        <v>66</v>
      </c>
      <c r="E29" s="159"/>
      <c r="G29" s="83"/>
      <c r="H29" s="84" t="s">
        <v>83</v>
      </c>
      <c r="I29" s="155" t="s">
        <v>82</v>
      </c>
      <c r="J29" s="155"/>
      <c r="K29" s="155"/>
      <c r="L29" s="155"/>
    </row>
    <row r="30" spans="2:12" ht="21.6" customHeight="1">
      <c r="C30" s="46" t="s">
        <v>70</v>
      </c>
      <c r="D30" s="160">
        <v>30</v>
      </c>
      <c r="E30" s="160"/>
      <c r="G30" s="155" t="s">
        <v>46</v>
      </c>
      <c r="H30" s="156" t="str">
        <f>_xlfn.IFS(E31=0%,"",E31&gt;=95%,Sheet1!K55,E31&gt;75%,Sheet1!K60,E31&lt;75%,Sheet1!K65)</f>
        <v/>
      </c>
      <c r="I30" s="157" t="str">
        <f>_xlfn.IFS(H30="","",H30=Sheet1!K55,Sheet1!N55,H30=Sheet1!K60,Sheet1!N60,H30=Sheet1!K65,Sheet1!N65)</f>
        <v/>
      </c>
      <c r="J30" s="157"/>
      <c r="K30" s="157"/>
      <c r="L30" s="157"/>
    </row>
    <row r="31" spans="2:12" ht="21.6" customHeight="1">
      <c r="C31" s="82" t="s">
        <v>46</v>
      </c>
      <c r="D31" s="48">
        <f>SUM(学習結果表!E20:E25)</f>
        <v>0</v>
      </c>
      <c r="E31" s="63">
        <f>D31/$D$30</f>
        <v>0</v>
      </c>
      <c r="G31" s="155"/>
      <c r="H31" s="156"/>
      <c r="I31" s="157"/>
      <c r="J31" s="157"/>
      <c r="K31" s="157"/>
      <c r="L31" s="157"/>
    </row>
    <row r="32" spans="2:12" ht="21.6" customHeight="1">
      <c r="C32" s="82" t="s">
        <v>47</v>
      </c>
      <c r="D32" s="48">
        <f>SUM(学習結果表!F20:F25)</f>
        <v>0</v>
      </c>
      <c r="E32" s="63">
        <f t="shared" ref="E32:E33" si="1">D32/$D$30</f>
        <v>0</v>
      </c>
      <c r="G32" s="155" t="s">
        <v>47</v>
      </c>
      <c r="H32" s="156" t="str">
        <f>_xlfn.IFS(E32=0%,"",E32&gt;=95%,Sheet1!B55,E32&gt;=75%,Sheet1!B60,E32&lt;75%,Sheet1!B65)</f>
        <v/>
      </c>
      <c r="I32" s="157" t="str">
        <f>_xlfn.IFS(H32="","",H32=Sheet1!B55,Sheet1!E55,H32=Sheet1!B60,Sheet1!E60,H32=Sheet1!B65,Sheet1!E65)</f>
        <v/>
      </c>
      <c r="J32" s="157"/>
      <c r="K32" s="157"/>
      <c r="L32" s="157"/>
    </row>
    <row r="33" spans="2:12" ht="21.6" customHeight="1">
      <c r="B33" s="87"/>
      <c r="C33" s="87" t="s">
        <v>48</v>
      </c>
      <c r="D33" s="47">
        <f>SUM(学習結果表!G20:G25)</f>
        <v>0</v>
      </c>
      <c r="E33" s="68">
        <f t="shared" si="1"/>
        <v>0</v>
      </c>
      <c r="G33" s="155"/>
      <c r="H33" s="156"/>
      <c r="I33" s="157"/>
      <c r="J33" s="157"/>
      <c r="K33" s="157"/>
      <c r="L33" s="157"/>
    </row>
    <row r="34" spans="2:12" ht="21.6" customHeight="1">
      <c r="G34" s="155" t="s">
        <v>48</v>
      </c>
      <c r="H34" s="156" t="str">
        <f>_xlfn.IFS(E33=0%,"",E33&gt;=95%,Sheet1!T55,E33&gt;=75%,Sheet1!T60,E33&lt;75%,Sheet1!T65)</f>
        <v/>
      </c>
      <c r="I34" s="157" t="str">
        <f>_xlfn.IFS(H34="","",H34=Sheet1!T55,Sheet1!W55,H34=Sheet1!T60,Sheet1!W60,H34=Sheet1!T65,Sheet1!W65)</f>
        <v/>
      </c>
      <c r="J34" s="157"/>
      <c r="K34" s="157"/>
      <c r="L34" s="157"/>
    </row>
    <row r="35" spans="2:12" ht="21.6" customHeight="1">
      <c r="G35" s="155"/>
      <c r="H35" s="156"/>
      <c r="I35" s="157"/>
      <c r="J35" s="157"/>
      <c r="K35" s="157"/>
      <c r="L35" s="157"/>
    </row>
    <row r="36" spans="2:12" ht="21.6" customHeight="1">
      <c r="D36" s="183" t="s">
        <v>58</v>
      </c>
      <c r="E36" s="183"/>
      <c r="F36" s="92"/>
      <c r="G36" s="93"/>
      <c r="H36" s="94"/>
      <c r="I36" s="95"/>
      <c r="J36" s="95"/>
      <c r="K36" s="95"/>
      <c r="L36" s="95"/>
    </row>
    <row r="37" spans="2:12" ht="21.6" customHeight="1">
      <c r="B37" s="91"/>
      <c r="C37" s="91"/>
      <c r="D37" s="159" t="s">
        <v>67</v>
      </c>
      <c r="E37" s="159"/>
      <c r="G37" s="83"/>
      <c r="H37" s="84" t="s">
        <v>83</v>
      </c>
      <c r="I37" s="155" t="s">
        <v>82</v>
      </c>
      <c r="J37" s="155"/>
      <c r="K37" s="155"/>
      <c r="L37" s="155"/>
    </row>
    <row r="38" spans="2:12" ht="21.6" customHeight="1">
      <c r="C38" s="46" t="s">
        <v>70</v>
      </c>
      <c r="D38" s="160">
        <v>55</v>
      </c>
      <c r="E38" s="160"/>
      <c r="G38" s="155" t="s">
        <v>46</v>
      </c>
      <c r="H38" s="156" t="str">
        <f>_xlfn.IFS(E39=0%,"",E39&gt;=95%,Sheet1!K72,E39&gt;=75%,Sheet1!K77,E39&lt;75%,Sheet1!K82)</f>
        <v/>
      </c>
      <c r="I38" s="157" t="str">
        <f>_xlfn.IFS(H38="","",H38=Sheet1!K72,Sheet1!N72,H38=Sheet1!K77,Sheet1!N77,H38=Sheet1!K82,Sheet1!N82)</f>
        <v/>
      </c>
      <c r="J38" s="157"/>
      <c r="K38" s="157"/>
      <c r="L38" s="157"/>
    </row>
    <row r="39" spans="2:12" ht="21.6" customHeight="1">
      <c r="C39" s="82" t="s">
        <v>46</v>
      </c>
      <c r="D39" s="48">
        <f>学習結果表!E9+学習結果表!E10+学習結果表!E11+学習結果表!E12+学習結果表!E13+学習結果表!E14+学習結果表!E17+学習結果表!K15+学習結果表!K16+学習結果表!K17+学習結果表!K18</f>
        <v>0</v>
      </c>
      <c r="E39" s="74">
        <f>D39/D38</f>
        <v>0</v>
      </c>
      <c r="G39" s="155"/>
      <c r="H39" s="156"/>
      <c r="I39" s="157"/>
      <c r="J39" s="157"/>
      <c r="K39" s="157"/>
      <c r="L39" s="157"/>
    </row>
    <row r="40" spans="2:12" ht="21.6" customHeight="1">
      <c r="C40" s="82" t="s">
        <v>47</v>
      </c>
      <c r="D40" s="48">
        <f>SUM(学習結果表!F9:F14,学習結果表!F17,学習結果表!L15:L18)</f>
        <v>0</v>
      </c>
      <c r="E40" s="63">
        <f>D40/D38</f>
        <v>0</v>
      </c>
      <c r="G40" s="155" t="s">
        <v>47</v>
      </c>
      <c r="H40" s="156" t="str">
        <f>_xlfn.IFS(E40=0%,"",E40&gt;=95%,Sheet1!B72,E40&gt;=75%,Sheet1!B77,E40&lt;75%,Sheet1!B82)</f>
        <v/>
      </c>
      <c r="I40" s="157" t="str">
        <f>_xlfn.IFS(H40="","",H40=Sheet1!B72,Sheet1!E72,H40=Sheet1!B77,Sheet1!E77,H40=Sheet1!B82,Sheet1!E82)</f>
        <v/>
      </c>
      <c r="J40" s="157"/>
      <c r="K40" s="157"/>
      <c r="L40" s="157"/>
    </row>
    <row r="41" spans="2:12" ht="21.6" customHeight="1">
      <c r="B41" s="87"/>
      <c r="C41" s="87" t="s">
        <v>48</v>
      </c>
      <c r="D41" s="47">
        <f>SUM(学習結果表!G9:G14,学習結果表!G17,学習結果表!M15:M18)</f>
        <v>0</v>
      </c>
      <c r="E41" s="68">
        <f>D41/D38</f>
        <v>0</v>
      </c>
      <c r="G41" s="155"/>
      <c r="H41" s="156"/>
      <c r="I41" s="157"/>
      <c r="J41" s="157"/>
      <c r="K41" s="157"/>
      <c r="L41" s="157"/>
    </row>
    <row r="42" spans="2:12" ht="21.6" customHeight="1">
      <c r="D42" s="81"/>
      <c r="G42" s="155" t="s">
        <v>48</v>
      </c>
      <c r="H42" s="156" t="str">
        <f>_xlfn.IFS(E41=0%,"",E41&gt;=95%,Sheet1!T72,E41&gt;=75%,Sheet1!T77,E41&lt;75%,Sheet1!T82)</f>
        <v/>
      </c>
      <c r="I42" s="157" t="str">
        <f>_xlfn.IFS(H42="","",H42=Sheet1!T72,Sheet1!W72,H42=Sheet1!T77,Sheet1!W77,H42=Sheet1!T82,Sheet1!W82)</f>
        <v/>
      </c>
      <c r="J42" s="157"/>
      <c r="K42" s="157"/>
      <c r="L42" s="157"/>
    </row>
    <row r="43" spans="2:12" ht="21.6" customHeight="1">
      <c r="G43" s="155"/>
      <c r="H43" s="156"/>
      <c r="I43" s="157"/>
      <c r="J43" s="157"/>
      <c r="K43" s="157"/>
      <c r="L43" s="157"/>
    </row>
    <row r="44" spans="2:12" ht="21.6" customHeight="1">
      <c r="D44" s="183" t="s">
        <v>59</v>
      </c>
      <c r="E44" s="183"/>
      <c r="G44" s="81"/>
      <c r="H44" s="88"/>
      <c r="I44" s="89"/>
      <c r="J44" s="89"/>
      <c r="K44" s="89"/>
      <c r="L44" s="89"/>
    </row>
    <row r="45" spans="2:12" ht="21.6" customHeight="1">
      <c r="B45" s="91"/>
      <c r="C45" s="91"/>
      <c r="D45" s="159" t="s">
        <v>68</v>
      </c>
      <c r="E45" s="159"/>
      <c r="G45" s="83"/>
      <c r="H45" s="84" t="s">
        <v>83</v>
      </c>
      <c r="I45" s="155" t="s">
        <v>82</v>
      </c>
      <c r="J45" s="155"/>
      <c r="K45" s="155"/>
      <c r="L45" s="155"/>
    </row>
    <row r="46" spans="2:12" ht="21.6" customHeight="1">
      <c r="C46" s="46" t="s">
        <v>70</v>
      </c>
      <c r="D46" s="160">
        <v>25</v>
      </c>
      <c r="E46" s="160"/>
      <c r="G46" s="155" t="s">
        <v>46</v>
      </c>
      <c r="H46" s="156" t="str">
        <f>_xlfn.IFS(E47=0%,"",E47&gt;=95%,Sheet1!K89,E47&gt;=75%,Sheet1!K94,E47&lt;75%,Sheet1!K99)</f>
        <v/>
      </c>
      <c r="I46" s="157" t="str">
        <f>_xlfn.IFS(H46="","",H46=Sheet1!K89,Sheet1!N89,H46=Sheet1!K94,Sheet1!N94,H46=Sheet1!K99,Sheet1!N99)</f>
        <v/>
      </c>
      <c r="J46" s="157"/>
      <c r="K46" s="157"/>
      <c r="L46" s="157"/>
    </row>
    <row r="47" spans="2:12" ht="21.6" customHeight="1">
      <c r="C47" s="82" t="s">
        <v>46</v>
      </c>
      <c r="D47" s="48">
        <f>学習結果表!E8+学習結果表!E9+学習結果表!E13+学習結果表!K13+学習結果表!K14</f>
        <v>0</v>
      </c>
      <c r="E47" s="61">
        <f>D47/D46</f>
        <v>0</v>
      </c>
      <c r="G47" s="155"/>
      <c r="H47" s="156"/>
      <c r="I47" s="157"/>
      <c r="J47" s="157"/>
      <c r="K47" s="157"/>
      <c r="L47" s="157"/>
    </row>
    <row r="48" spans="2:12" ht="21.6" customHeight="1">
      <c r="C48" s="82" t="s">
        <v>47</v>
      </c>
      <c r="D48" s="48">
        <f>学習結果表!F8+学習結果表!F9+学習結果表!F13+学習結果表!L13+学習結果表!L14</f>
        <v>0</v>
      </c>
      <c r="E48" s="61">
        <f>D48/D46</f>
        <v>0</v>
      </c>
      <c r="G48" s="155" t="s">
        <v>47</v>
      </c>
      <c r="H48" s="156" t="str">
        <f>_xlfn.IFS(E48=0%,"",E48&gt;=95%,Sheet1!B89,E48&gt;=75%,Sheet1!B94,E48&lt;75%,Sheet1!B99)</f>
        <v/>
      </c>
      <c r="I48" s="157" t="str">
        <f>_xlfn.IFS(H48="","",H48=Sheet1!B89,Sheet1!E89,H48=Sheet1!B94,Sheet1!E94,H48=Sheet1!B99,Sheet1!E99)</f>
        <v/>
      </c>
      <c r="J48" s="157"/>
      <c r="K48" s="157"/>
      <c r="L48" s="157"/>
    </row>
    <row r="49" spans="2:12" ht="21.6" customHeight="1">
      <c r="B49" s="87"/>
      <c r="C49" s="87" t="s">
        <v>48</v>
      </c>
      <c r="D49" s="47">
        <f>学習結果表!G8+学習結果表!G9+学習結果表!G13+学習結果表!M13+学習結果表!M14</f>
        <v>0</v>
      </c>
      <c r="E49" s="62">
        <f>D49/D46</f>
        <v>0</v>
      </c>
      <c r="G49" s="155"/>
      <c r="H49" s="156"/>
      <c r="I49" s="157"/>
      <c r="J49" s="157"/>
      <c r="K49" s="157"/>
      <c r="L49" s="157"/>
    </row>
    <row r="50" spans="2:12" ht="21.6" customHeight="1">
      <c r="G50" s="155" t="s">
        <v>48</v>
      </c>
      <c r="H50" s="156" t="str">
        <f>_xlfn.IFS(E49=0%,"",E49&gt;=95%,Sheet1!T89,E49&gt;=75%,Sheet1!T94,E49&lt;75%,Sheet1!T99)</f>
        <v/>
      </c>
      <c r="I50" s="157" t="str">
        <f>_xlfn.IFS(H50="","",H50=Sheet1!T89,Sheet1!W89,H50=Sheet1!T94,Sheet1!W94,H50=Sheet1!T99,Sheet1!W99)</f>
        <v/>
      </c>
      <c r="J50" s="157"/>
      <c r="K50" s="157"/>
      <c r="L50" s="157"/>
    </row>
    <row r="51" spans="2:12" ht="21.6" customHeight="1">
      <c r="G51" s="155"/>
      <c r="H51" s="156"/>
      <c r="I51" s="157"/>
      <c r="J51" s="157"/>
      <c r="K51" s="157"/>
      <c r="L51" s="157"/>
    </row>
    <row r="52" spans="2:12" ht="21.6" customHeight="1">
      <c r="D52" s="182" t="s">
        <v>60</v>
      </c>
      <c r="E52" s="182"/>
      <c r="G52" s="81"/>
      <c r="H52" s="88"/>
      <c r="I52" s="89"/>
      <c r="J52" s="89"/>
      <c r="K52" s="89"/>
      <c r="L52" s="89"/>
    </row>
    <row r="53" spans="2:12" ht="21.6" customHeight="1">
      <c r="B53" s="91"/>
      <c r="C53" s="91"/>
      <c r="D53" s="159" t="s">
        <v>69</v>
      </c>
      <c r="E53" s="159"/>
      <c r="G53" s="83"/>
      <c r="H53" s="84" t="s">
        <v>83</v>
      </c>
      <c r="I53" s="155" t="s">
        <v>82</v>
      </c>
      <c r="J53" s="155"/>
      <c r="K53" s="155"/>
      <c r="L53" s="155"/>
    </row>
    <row r="54" spans="2:12" ht="21.6" customHeight="1">
      <c r="C54" s="46" t="s">
        <v>70</v>
      </c>
      <c r="D54" s="160">
        <v>15</v>
      </c>
      <c r="E54" s="160"/>
      <c r="G54" s="155" t="s">
        <v>46</v>
      </c>
      <c r="H54" s="156" t="str">
        <f>_xlfn.IFS(E55=0%,"",E55&gt;=95%,Sheet1!K106,E55&gt;=75%,Sheet1!K111,E55&lt;75%,Sheet1!K116)</f>
        <v/>
      </c>
      <c r="I54" s="157" t="str">
        <f>_xlfn.IFS(H54="","",H54=Sheet1!K106,Sheet1!N106,H54=Sheet1!K111,Sheet1!N111,H54=Sheet1!K116,Sheet1!N116)</f>
        <v/>
      </c>
      <c r="J54" s="157"/>
      <c r="K54" s="157"/>
      <c r="L54" s="157"/>
    </row>
    <row r="55" spans="2:12" ht="21.6" customHeight="1">
      <c r="C55" s="82" t="s">
        <v>46</v>
      </c>
      <c r="D55" s="48">
        <f>学習結果表!E10+学習結果表!E18+学習結果表!K18</f>
        <v>0</v>
      </c>
      <c r="E55" s="61">
        <f>D55/D54</f>
        <v>0</v>
      </c>
      <c r="G55" s="155"/>
      <c r="H55" s="156"/>
      <c r="I55" s="157"/>
      <c r="J55" s="157"/>
      <c r="K55" s="157"/>
      <c r="L55" s="157"/>
    </row>
    <row r="56" spans="2:12" ht="21.6" customHeight="1">
      <c r="C56" s="82" t="s">
        <v>47</v>
      </c>
      <c r="D56" s="48">
        <f>学習結果表!F10+学習結果表!F18+学習結果表!L18</f>
        <v>0</v>
      </c>
      <c r="E56" s="61">
        <f>D56/D54</f>
        <v>0</v>
      </c>
      <c r="G56" s="155" t="s">
        <v>47</v>
      </c>
      <c r="H56" s="156" t="str">
        <f>_xlfn.IFS(E56=0%,"",E56&gt;=95%,Sheet1!B106,E56&gt;=75%,Sheet1!B111,E56&lt;75%,Sheet1!B116)</f>
        <v/>
      </c>
      <c r="I56" s="157" t="str">
        <f>_xlfn.IFS(H56="","",H56=Sheet1!B106,Sheet1!E106,H56=Sheet1!B111,Sheet1!E111,H56=Sheet1!B116,Sheet1!E116)</f>
        <v/>
      </c>
      <c r="J56" s="157"/>
      <c r="K56" s="157"/>
      <c r="L56" s="157"/>
    </row>
    <row r="57" spans="2:12" ht="21.6" customHeight="1">
      <c r="B57" s="87"/>
      <c r="C57" s="87" t="s">
        <v>48</v>
      </c>
      <c r="D57" s="47">
        <f>学習結果表!G10+学習結果表!G18+学習結果表!M18</f>
        <v>0</v>
      </c>
      <c r="E57" s="62">
        <f>D57/D54</f>
        <v>0</v>
      </c>
      <c r="G57" s="155"/>
      <c r="H57" s="156"/>
      <c r="I57" s="157"/>
      <c r="J57" s="157"/>
      <c r="K57" s="157"/>
      <c r="L57" s="157"/>
    </row>
    <row r="58" spans="2:12" ht="21.6" customHeight="1">
      <c r="G58" s="155" t="s">
        <v>48</v>
      </c>
      <c r="H58" s="156" t="str">
        <f>_xlfn.IFS(E57=0%,"",E57&gt;=95%,Sheet1!T106,E57&gt;=75%,Sheet1!T111,E57&lt;75%,Sheet1!T116)</f>
        <v/>
      </c>
      <c r="I58" s="157" t="str">
        <f>_xlfn.IFS(H58="","",H58=Sheet1!T106,Sheet1!W106,H58=Sheet1!T111,Sheet1!W111,H58=Sheet1!T116,Sheet1!W116)</f>
        <v/>
      </c>
      <c r="J58" s="157"/>
      <c r="K58" s="157"/>
      <c r="L58" s="157"/>
    </row>
    <row r="59" spans="2:12" ht="21.6" customHeight="1">
      <c r="G59" s="155"/>
      <c r="H59" s="156"/>
      <c r="I59" s="157"/>
      <c r="J59" s="157"/>
      <c r="K59" s="157"/>
      <c r="L59" s="157"/>
    </row>
    <row r="60" spans="2:12" ht="21.6" customHeight="1">
      <c r="B60" s="87"/>
      <c r="C60" s="87"/>
      <c r="D60" s="182" t="s">
        <v>61</v>
      </c>
      <c r="E60" s="182"/>
      <c r="G60" s="96"/>
      <c r="H60" s="97"/>
      <c r="I60" s="98"/>
      <c r="J60" s="98"/>
      <c r="K60" s="98"/>
      <c r="L60" s="98"/>
    </row>
    <row r="61" spans="2:12" ht="21.6" customHeight="1">
      <c r="B61" s="91"/>
      <c r="C61" s="91"/>
      <c r="D61" s="159" t="s">
        <v>119</v>
      </c>
      <c r="E61" s="159"/>
      <c r="G61" s="83"/>
      <c r="H61" s="84" t="s">
        <v>83</v>
      </c>
      <c r="I61" s="155" t="s">
        <v>82</v>
      </c>
      <c r="J61" s="155"/>
      <c r="K61" s="155"/>
      <c r="L61" s="155"/>
    </row>
    <row r="62" spans="2:12" ht="25.95" customHeight="1">
      <c r="C62" s="46" t="s">
        <v>70</v>
      </c>
      <c r="D62" s="160">
        <v>20</v>
      </c>
      <c r="E62" s="160"/>
      <c r="G62" s="155" t="s">
        <v>46</v>
      </c>
      <c r="H62" s="156" t="str">
        <f>_xlfn.IFS(E63=0%,"",E63&gt;=95%,Sheet1!K123,E63&gt;=75%,Sheet1!K128,E63&lt;75%,Sheet1!K133)</f>
        <v/>
      </c>
      <c r="I62" s="157" t="str">
        <f>_xlfn.IFS(H62="","",H62=Sheet1!K123,Sheet1!N123,H62=Sheet1!K128,Sheet1!N128,H62=Sheet1!K133,Sheet1!N133)</f>
        <v/>
      </c>
      <c r="J62" s="157"/>
      <c r="K62" s="157"/>
      <c r="L62" s="157"/>
    </row>
    <row r="63" spans="2:12" ht="25.95" customHeight="1">
      <c r="C63" s="82" t="s">
        <v>46</v>
      </c>
      <c r="D63" s="48">
        <f>学習結果表!E11+学習結果表!E13+学習結果表!E18+学習結果表!E21</f>
        <v>0</v>
      </c>
      <c r="E63" s="61">
        <f>D63/D62</f>
        <v>0</v>
      </c>
      <c r="G63" s="155"/>
      <c r="H63" s="156"/>
      <c r="I63" s="157"/>
      <c r="J63" s="157"/>
      <c r="K63" s="157"/>
      <c r="L63" s="157"/>
    </row>
    <row r="64" spans="2:12" ht="25.95" customHeight="1">
      <c r="C64" s="82" t="s">
        <v>47</v>
      </c>
      <c r="D64" s="48">
        <f>学習結果表!F11+学習結果表!F13+学習結果表!F18+学習結果表!F21</f>
        <v>0</v>
      </c>
      <c r="E64" s="61">
        <f>D64/D62</f>
        <v>0</v>
      </c>
      <c r="G64" s="155" t="s">
        <v>47</v>
      </c>
      <c r="H64" s="156" t="str">
        <f>_xlfn.IFS(E64=0%,"",E64&gt;=95%,Sheet1!B128,E64&gt;=75%,Sheet1!B128,E64&lt;75%,Sheet1!B133)</f>
        <v/>
      </c>
      <c r="I64" s="157" t="str">
        <f>_xlfn.IFS(H64="","",H64=Sheet1!B123,Sheet1!E123,H64=Sheet1!B128,Sheet1!E128,H64=Sheet1!B133,Sheet1!E133)</f>
        <v/>
      </c>
      <c r="J64" s="157"/>
      <c r="K64" s="157"/>
      <c r="L64" s="157"/>
    </row>
    <row r="65" spans="2:12" ht="25.95" customHeight="1">
      <c r="B65" s="87"/>
      <c r="C65" s="87" t="s">
        <v>48</v>
      </c>
      <c r="D65" s="47">
        <f>学習結果表!G11+学習結果表!G13+学習結果表!G18+学習結果表!G21</f>
        <v>0</v>
      </c>
      <c r="E65" s="62">
        <f>D65/D62</f>
        <v>0</v>
      </c>
      <c r="G65" s="155"/>
      <c r="H65" s="156"/>
      <c r="I65" s="157"/>
      <c r="J65" s="157"/>
      <c r="K65" s="157"/>
      <c r="L65" s="157"/>
    </row>
    <row r="66" spans="2:12" ht="21.6" customHeight="1">
      <c r="G66" s="155" t="s">
        <v>48</v>
      </c>
      <c r="H66" s="156" t="str">
        <f>_xlfn.IFS(E65=0%,"",E65&gt;=95%,Sheet1!T123,E65&gt;=75%,Sheet1!T128,E65&lt;75%,Sheet1!T133)</f>
        <v/>
      </c>
      <c r="I66" s="157" t="str">
        <f>_xlfn.IFS(H66="","",H66=Sheet1!T123,Sheet1!W123,H66=Sheet1!T128,Sheet1!W128,H66=Sheet1!T133,Sheet1!W133)</f>
        <v/>
      </c>
      <c r="J66" s="157"/>
      <c r="K66" s="157"/>
      <c r="L66" s="157"/>
    </row>
    <row r="67" spans="2:12">
      <c r="G67" s="155"/>
      <c r="H67" s="156"/>
      <c r="I67" s="157"/>
      <c r="J67" s="157"/>
      <c r="K67" s="157"/>
      <c r="L67" s="157"/>
    </row>
    <row r="68" spans="2:12">
      <c r="G68" s="155"/>
      <c r="H68" s="156"/>
      <c r="I68" s="157"/>
      <c r="J68" s="157"/>
      <c r="K68" s="157"/>
      <c r="L68" s="157"/>
    </row>
    <row r="69" spans="2:12">
      <c r="G69" s="155"/>
      <c r="H69" s="156"/>
      <c r="I69" s="157"/>
      <c r="J69" s="157"/>
      <c r="K69" s="157"/>
      <c r="L69" s="157"/>
    </row>
    <row r="70" spans="2:12" ht="21.6" customHeight="1"/>
    <row r="71" spans="2:12" ht="21.6" customHeight="1">
      <c r="B71" s="87"/>
      <c r="C71" s="87"/>
      <c r="D71" s="184" t="s">
        <v>162</v>
      </c>
      <c r="E71" s="184"/>
      <c r="G71" s="83"/>
      <c r="H71" s="84" t="s">
        <v>83</v>
      </c>
      <c r="I71" s="155" t="s">
        <v>82</v>
      </c>
      <c r="J71" s="155"/>
      <c r="K71" s="155"/>
      <c r="L71" s="155"/>
    </row>
    <row r="72" spans="2:12" ht="21.6" customHeight="1">
      <c r="D72" s="165" t="s">
        <v>167</v>
      </c>
      <c r="E72" s="166"/>
      <c r="G72" s="155" t="s">
        <v>46</v>
      </c>
      <c r="H72" s="156" t="str">
        <f>_xlfn.IFS(E74=0%,"",E74=100%,Sheet1!K145,E74&lt;100%,Sheet1!K140)</f>
        <v/>
      </c>
      <c r="I72" s="157" t="str">
        <f>_xlfn.IFS(H72="","",H72=Sheet1!K145,Sheet1!N145,H72=Sheet1!K140,Sheet1!N140)</f>
        <v/>
      </c>
      <c r="J72" s="157"/>
      <c r="K72" s="157"/>
      <c r="L72" s="157"/>
    </row>
    <row r="73" spans="2:12" ht="21.6" customHeight="1">
      <c r="C73" s="46" t="s">
        <v>70</v>
      </c>
      <c r="D73" s="158">
        <v>10</v>
      </c>
      <c r="E73" s="158"/>
      <c r="G73" s="155"/>
      <c r="H73" s="156"/>
      <c r="I73" s="157"/>
      <c r="J73" s="157"/>
      <c r="K73" s="157"/>
      <c r="L73" s="157"/>
    </row>
    <row r="74" spans="2:12" ht="21.6" customHeight="1">
      <c r="C74" s="82" t="s">
        <v>46</v>
      </c>
      <c r="D74" s="82">
        <f>学習結果表!E16+学習結果表!K20</f>
        <v>0</v>
      </c>
      <c r="E74" s="101">
        <f>D74/D73</f>
        <v>0</v>
      </c>
      <c r="G74" s="155" t="s">
        <v>47</v>
      </c>
      <c r="H74" s="156" t="str">
        <f>_xlfn.IFS(E75=0%,"",E75=100%,Sheet1!B145,E75&lt;100%,Sheet1!B140)</f>
        <v/>
      </c>
      <c r="I74" s="157" t="str">
        <f>_xlfn.IFS(H74="","",H74=Sheet1!B145,Sheet1!E145,H74=Sheet1!B140,Sheet1!E140)</f>
        <v/>
      </c>
      <c r="J74" s="157"/>
      <c r="K74" s="157"/>
      <c r="L74" s="157"/>
    </row>
    <row r="75" spans="2:12" ht="21.6" customHeight="1">
      <c r="C75" s="82" t="s">
        <v>47</v>
      </c>
      <c r="D75" s="82">
        <f>学習結果表!F16+学習結果表!L20</f>
        <v>0</v>
      </c>
      <c r="E75" s="101">
        <f>D75/D73</f>
        <v>0</v>
      </c>
      <c r="G75" s="155"/>
      <c r="H75" s="156"/>
      <c r="I75" s="157"/>
      <c r="J75" s="157"/>
      <c r="K75" s="157"/>
      <c r="L75" s="157"/>
    </row>
    <row r="76" spans="2:12" ht="21.6" customHeight="1">
      <c r="B76" s="87"/>
      <c r="C76" s="87" t="s">
        <v>48</v>
      </c>
      <c r="D76" s="87">
        <f>学習結果表!G16+学習結果表!M20</f>
        <v>0</v>
      </c>
      <c r="E76" s="102">
        <f>D76/D73</f>
        <v>0</v>
      </c>
      <c r="G76" s="155" t="s">
        <v>48</v>
      </c>
      <c r="H76" s="156" t="str">
        <f>_xlfn.IFS(E76=0%,"",E76=100%,Sheet1!T145,E76&lt;100%,Sheet1!T140)</f>
        <v/>
      </c>
      <c r="I76" s="157" t="str">
        <f>_xlfn.IFS(H76="","",H76=Sheet1!T145,Sheet1!W145,H76=Sheet1!T140,Sheet1!W140)</f>
        <v/>
      </c>
      <c r="J76" s="157"/>
      <c r="K76" s="157"/>
      <c r="L76" s="157"/>
    </row>
    <row r="77" spans="2:12" ht="21.6" customHeight="1">
      <c r="G77" s="155"/>
      <c r="H77" s="156"/>
      <c r="I77" s="157"/>
      <c r="J77" s="157"/>
      <c r="K77" s="157"/>
      <c r="L77" s="157"/>
    </row>
    <row r="78" spans="2:12" ht="21.6" customHeight="1">
      <c r="G78" s="155"/>
      <c r="H78" s="156"/>
      <c r="I78" s="157"/>
      <c r="J78" s="157"/>
      <c r="K78" s="157"/>
      <c r="L78" s="157"/>
    </row>
    <row r="79" spans="2:12" ht="9.6" customHeight="1">
      <c r="G79" s="155"/>
      <c r="H79" s="156"/>
      <c r="I79" s="157"/>
      <c r="J79" s="157"/>
      <c r="K79" s="157"/>
      <c r="L79" s="157"/>
    </row>
    <row r="80" spans="2:12" ht="21.6" customHeight="1"/>
  </sheetData>
  <sheetProtection algorithmName="SHA-512" hashValue="h44AGnGB6dyhanT8RMVmWGdojAp8yP5nr0aQ/cJnm0KijfJkxwvkeeR56+xRH+O1X8o+AKIzl/ctNO7R5bySwg==" saltValue="t6lRCyJm260Syj0RxK7GCw==" spinCount="100000" sheet="1" objects="1" scenarios="1" selectLockedCells="1" selectUnlockedCells="1"/>
  <mergeCells count="120">
    <mergeCell ref="D21:E21"/>
    <mergeCell ref="D29:E29"/>
    <mergeCell ref="D14:E14"/>
    <mergeCell ref="D22:E22"/>
    <mergeCell ref="I56:L57"/>
    <mergeCell ref="G58:G59"/>
    <mergeCell ref="H58:H59"/>
    <mergeCell ref="D73:E73"/>
    <mergeCell ref="D62:E62"/>
    <mergeCell ref="H66:H69"/>
    <mergeCell ref="G66:G69"/>
    <mergeCell ref="I66:L69"/>
    <mergeCell ref="D61:E61"/>
    <mergeCell ref="D60:E60"/>
    <mergeCell ref="G64:G65"/>
    <mergeCell ref="H64:H65"/>
    <mergeCell ref="I64:L65"/>
    <mergeCell ref="D71:E71"/>
    <mergeCell ref="D72:E72"/>
    <mergeCell ref="I71:L71"/>
    <mergeCell ref="G40:G41"/>
    <mergeCell ref="H40:H41"/>
    <mergeCell ref="I40:L41"/>
    <mergeCell ref="G42:G43"/>
    <mergeCell ref="I61:L61"/>
    <mergeCell ref="H46:H47"/>
    <mergeCell ref="I46:L47"/>
    <mergeCell ref="G48:G49"/>
    <mergeCell ref="H48:H49"/>
    <mergeCell ref="G54:G55"/>
    <mergeCell ref="H54:H55"/>
    <mergeCell ref="I54:L55"/>
    <mergeCell ref="I53:L53"/>
    <mergeCell ref="I48:L49"/>
    <mergeCell ref="G56:G57"/>
    <mergeCell ref="H56:H57"/>
    <mergeCell ref="B1:E2"/>
    <mergeCell ref="I4:L4"/>
    <mergeCell ref="G9:G10"/>
    <mergeCell ref="H9:H10"/>
    <mergeCell ref="I5:L6"/>
    <mergeCell ref="I7:L8"/>
    <mergeCell ref="I9:L10"/>
    <mergeCell ref="G5:G6"/>
    <mergeCell ref="H5:H6"/>
    <mergeCell ref="G7:G8"/>
    <mergeCell ref="H7:H8"/>
    <mergeCell ref="B5:B9"/>
    <mergeCell ref="D5:E5"/>
    <mergeCell ref="D6:E6"/>
    <mergeCell ref="D4:E4"/>
    <mergeCell ref="D30:E30"/>
    <mergeCell ref="D38:E38"/>
    <mergeCell ref="D46:E46"/>
    <mergeCell ref="D54:E54"/>
    <mergeCell ref="D28:E28"/>
    <mergeCell ref="D36:E36"/>
    <mergeCell ref="D44:E44"/>
    <mergeCell ref="D52:E52"/>
    <mergeCell ref="D37:E37"/>
    <mergeCell ref="D45:E45"/>
    <mergeCell ref="D53:E53"/>
    <mergeCell ref="D20:E20"/>
    <mergeCell ref="I12:L12"/>
    <mergeCell ref="I13:L13"/>
    <mergeCell ref="G14:G15"/>
    <mergeCell ref="H14:H15"/>
    <mergeCell ref="I14:L15"/>
    <mergeCell ref="G16:G17"/>
    <mergeCell ref="H16:H17"/>
    <mergeCell ref="I16:L17"/>
    <mergeCell ref="D12:E12"/>
    <mergeCell ref="D13:E13"/>
    <mergeCell ref="G22:G23"/>
    <mergeCell ref="H22:H23"/>
    <mergeCell ref="I22:L23"/>
    <mergeCell ref="G18:G19"/>
    <mergeCell ref="H18:H19"/>
    <mergeCell ref="I18:L19"/>
    <mergeCell ref="I21:L21"/>
    <mergeCell ref="G24:G25"/>
    <mergeCell ref="I24:L25"/>
    <mergeCell ref="H24:H25"/>
    <mergeCell ref="H34:H35"/>
    <mergeCell ref="I34:L35"/>
    <mergeCell ref="I37:L37"/>
    <mergeCell ref="G38:G39"/>
    <mergeCell ref="H38:H39"/>
    <mergeCell ref="I38:L39"/>
    <mergeCell ref="G50:G51"/>
    <mergeCell ref="H50:H51"/>
    <mergeCell ref="I50:L51"/>
    <mergeCell ref="H42:H43"/>
    <mergeCell ref="I42:L43"/>
    <mergeCell ref="G46:G47"/>
    <mergeCell ref="I45:L45"/>
    <mergeCell ref="G76:G79"/>
    <mergeCell ref="H76:H79"/>
    <mergeCell ref="I76:L79"/>
    <mergeCell ref="G26:G27"/>
    <mergeCell ref="H26:H27"/>
    <mergeCell ref="I26:L27"/>
    <mergeCell ref="I29:L29"/>
    <mergeCell ref="G72:G73"/>
    <mergeCell ref="H72:H73"/>
    <mergeCell ref="I72:L73"/>
    <mergeCell ref="G74:G75"/>
    <mergeCell ref="H74:H75"/>
    <mergeCell ref="I74:L75"/>
    <mergeCell ref="G30:G31"/>
    <mergeCell ref="H30:H31"/>
    <mergeCell ref="I30:L31"/>
    <mergeCell ref="G62:G63"/>
    <mergeCell ref="H62:H63"/>
    <mergeCell ref="I62:L63"/>
    <mergeCell ref="I58:L59"/>
    <mergeCell ref="G32:G33"/>
    <mergeCell ref="H32:H33"/>
    <mergeCell ref="I32:L33"/>
    <mergeCell ref="G34:G35"/>
  </mergeCells>
  <phoneticPr fontId="5"/>
  <pageMargins left="0.7" right="0.7" top="0.75" bottom="0.75" header="0.3" footer="0.3"/>
  <pageSetup paperSize="9" orientation="portrait" horizontalDpi="4294967293" verticalDpi="0" r:id="rId1"/>
  <ignoredErrors>
    <ignoredError sqref="D23:D25 D3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A11F0-8FCF-406A-8388-2769704FD585}">
  <dimension ref="B1:M80"/>
  <sheetViews>
    <sheetView zoomScale="120" zoomScaleNormal="120" workbookViewId="0">
      <selection activeCell="D4" sqref="D4:E4"/>
    </sheetView>
  </sheetViews>
  <sheetFormatPr defaultColWidth="8.88671875" defaultRowHeight="13.2"/>
  <cols>
    <col min="1" max="1" width="8.88671875" style="82"/>
    <col min="2" max="2" width="13.88671875" style="82" bestFit="1" customWidth="1"/>
    <col min="3" max="3" width="13.6640625" style="82" customWidth="1"/>
    <col min="4" max="4" width="8.88671875" style="82"/>
    <col min="5" max="5" width="12.77734375" style="82" customWidth="1"/>
    <col min="6" max="6" width="8.88671875" style="82"/>
    <col min="7" max="7" width="13.88671875" style="82" bestFit="1" customWidth="1"/>
    <col min="8" max="8" width="26.6640625" style="81" bestFit="1" customWidth="1"/>
    <col min="9" max="11" width="8.88671875" style="82"/>
    <col min="12" max="12" width="25.33203125" style="82" customWidth="1"/>
    <col min="13" max="16384" width="8.88671875" style="82"/>
  </cols>
  <sheetData>
    <row r="1" spans="2:13">
      <c r="B1" s="158" t="s">
        <v>71</v>
      </c>
      <c r="C1" s="158"/>
      <c r="D1" s="158"/>
      <c r="E1" s="158"/>
      <c r="G1" s="81"/>
    </row>
    <row r="2" spans="2:13">
      <c r="B2" s="158"/>
      <c r="C2" s="158"/>
      <c r="D2" s="158"/>
      <c r="E2" s="158"/>
      <c r="G2" s="81"/>
    </row>
    <row r="3" spans="2:13">
      <c r="B3" s="81"/>
      <c r="C3" s="81"/>
      <c r="D3" s="81"/>
      <c r="E3" s="81"/>
      <c r="F3" s="81"/>
      <c r="G3" s="81"/>
    </row>
    <row r="4" spans="2:13">
      <c r="B4" s="45"/>
      <c r="C4" s="46"/>
      <c r="D4" s="183" t="s">
        <v>54</v>
      </c>
      <c r="E4" s="183"/>
      <c r="G4" s="83"/>
      <c r="H4" s="84" t="s">
        <v>83</v>
      </c>
      <c r="I4" s="155" t="s">
        <v>82</v>
      </c>
      <c r="J4" s="155"/>
      <c r="K4" s="155"/>
      <c r="L4" s="155"/>
    </row>
    <row r="5" spans="2:13" ht="21.6" customHeight="1">
      <c r="B5" s="162" t="s">
        <v>62</v>
      </c>
      <c r="C5" s="49" t="s">
        <v>63</v>
      </c>
      <c r="D5" s="159" t="s">
        <v>73</v>
      </c>
      <c r="E5" s="159"/>
      <c r="G5" s="155" t="s">
        <v>46</v>
      </c>
      <c r="H5" s="156" t="str">
        <f>_xlfn.IFS(E7=0%,"",E7&gt;=50%,Sheet1!K4,E7&lt;50%,Sheet1!K9)</f>
        <v/>
      </c>
      <c r="I5" s="161" t="str">
        <f>_xlfn.IFS(H5="","",H5=Sheet1!K4,Sheet1!N4,H5=Sheet1!K9,Sheet1!N9)</f>
        <v/>
      </c>
      <c r="J5" s="161"/>
      <c r="K5" s="161"/>
      <c r="L5" s="161"/>
      <c r="M5" s="85"/>
    </row>
    <row r="6" spans="2:13" ht="21.6" customHeight="1">
      <c r="B6" s="163"/>
      <c r="C6" s="46" t="s">
        <v>70</v>
      </c>
      <c r="D6" s="160">
        <v>165</v>
      </c>
      <c r="E6" s="160"/>
      <c r="G6" s="155"/>
      <c r="H6" s="156"/>
      <c r="I6" s="161"/>
      <c r="J6" s="161"/>
      <c r="K6" s="161"/>
      <c r="L6" s="161"/>
      <c r="M6" s="85"/>
    </row>
    <row r="7" spans="2:13" ht="21.6" customHeight="1">
      <c r="B7" s="163"/>
      <c r="C7" s="82" t="s">
        <v>46</v>
      </c>
      <c r="D7" s="48">
        <f>学習結果表!S10</f>
        <v>0</v>
      </c>
      <c r="E7" s="61">
        <f>学習結果表!U10</f>
        <v>0</v>
      </c>
      <c r="G7" s="155" t="s">
        <v>47</v>
      </c>
      <c r="H7" s="156" t="str">
        <f>_xlfn.IFS(E8=0%,"",E8&gt;=95%,Sheet1!B4,E8&gt;=75%,Sheet1!B9,E8&lt;75%,Sheet1!B14)</f>
        <v/>
      </c>
      <c r="I7" s="161" t="str">
        <f>_xlfn.IFS(H7="","",H7=Sheet1!B4,Sheet1!E4,H7=Sheet1!B9,Sheet1!E9,H7=Sheet1!B14,Sheet1!E14)</f>
        <v/>
      </c>
      <c r="J7" s="161"/>
      <c r="K7" s="161"/>
      <c r="L7" s="161"/>
      <c r="M7" s="86"/>
    </row>
    <row r="8" spans="2:13" ht="21.6" customHeight="1">
      <c r="B8" s="163"/>
      <c r="C8" s="82" t="s">
        <v>47</v>
      </c>
      <c r="D8" s="48">
        <f>学習結果表!S11</f>
        <v>0</v>
      </c>
      <c r="E8" s="61">
        <f>学習結果表!U11</f>
        <v>0</v>
      </c>
      <c r="G8" s="155"/>
      <c r="H8" s="156"/>
      <c r="I8" s="161"/>
      <c r="J8" s="161"/>
      <c r="K8" s="161"/>
      <c r="L8" s="161"/>
      <c r="M8" s="86"/>
    </row>
    <row r="9" spans="2:13" ht="21.6" customHeight="1">
      <c r="B9" s="164"/>
      <c r="C9" s="87" t="s">
        <v>48</v>
      </c>
      <c r="D9" s="47">
        <f>学習結果表!S12</f>
        <v>0</v>
      </c>
      <c r="E9" s="62">
        <f>学習結果表!U12</f>
        <v>0</v>
      </c>
      <c r="G9" s="155" t="s">
        <v>48</v>
      </c>
      <c r="H9" s="156" t="str">
        <f>_xlfn.IFS(E9=0%,"",E9&gt;=95%,Sheet1!T4,E9&gt;=75%,Sheet1!T9,E9&lt;75%,Sheet1!T14)</f>
        <v/>
      </c>
      <c r="I9" s="161" t="str">
        <f>_xlfn.IFS(H9="","",H9=Sheet1!T4,Sheet1!W4,H9=Sheet1!T9,Sheet1!W9,H9=Sheet1!T14,Sheet1!W14)</f>
        <v/>
      </c>
      <c r="J9" s="161"/>
      <c r="K9" s="161"/>
      <c r="L9" s="161"/>
      <c r="M9" s="85"/>
    </row>
    <row r="10" spans="2:13" ht="21.6" customHeight="1">
      <c r="G10" s="155"/>
      <c r="H10" s="156"/>
      <c r="I10" s="161"/>
      <c r="J10" s="161"/>
      <c r="K10" s="161"/>
      <c r="L10" s="161"/>
      <c r="M10" s="85"/>
    </row>
    <row r="11" spans="2:13" ht="21.6" customHeight="1">
      <c r="H11" s="88"/>
      <c r="I11" s="89"/>
      <c r="J11" s="89"/>
      <c r="K11" s="89"/>
      <c r="L11" s="89"/>
      <c r="M11" s="85"/>
    </row>
    <row r="12" spans="2:13" ht="21.6" customHeight="1">
      <c r="D12" s="183" t="s">
        <v>55</v>
      </c>
      <c r="E12" s="183"/>
      <c r="I12" s="158"/>
      <c r="J12" s="158"/>
      <c r="K12" s="158"/>
      <c r="L12" s="158"/>
      <c r="M12" s="90"/>
    </row>
    <row r="13" spans="2:13" ht="21.6" customHeight="1">
      <c r="B13" s="91"/>
      <c r="C13" s="91"/>
      <c r="D13" s="159" t="s">
        <v>64</v>
      </c>
      <c r="E13" s="159"/>
      <c r="G13" s="83"/>
      <c r="H13" s="84" t="s">
        <v>83</v>
      </c>
      <c r="I13" s="155" t="s">
        <v>82</v>
      </c>
      <c r="J13" s="155"/>
      <c r="K13" s="155"/>
      <c r="L13" s="155"/>
    </row>
    <row r="14" spans="2:13" ht="21.6" customHeight="1">
      <c r="C14" s="46" t="s">
        <v>70</v>
      </c>
      <c r="D14" s="160">
        <v>45</v>
      </c>
      <c r="E14" s="160"/>
      <c r="G14" s="155" t="s">
        <v>46</v>
      </c>
      <c r="H14" s="156" t="str">
        <f>_xlfn.IFS(E15=0%,"",E15&gt;=95%,Sheet1!K21,E15&gt;=75%,Sheet1!K26,E15&lt;75%,Sheet1!K31)</f>
        <v/>
      </c>
      <c r="I14" s="157" t="str">
        <f>_xlfn.IFS(H14="","",H14=Sheet1!K21,Sheet1!N21,H14=Sheet1!K26,Sheet1!N26,H14=Sheet1!K31,Sheet1!N31)</f>
        <v/>
      </c>
      <c r="J14" s="157"/>
      <c r="K14" s="157"/>
      <c r="L14" s="157"/>
    </row>
    <row r="15" spans="2:13" ht="21.6" customHeight="1">
      <c r="C15" s="82" t="s">
        <v>46</v>
      </c>
      <c r="D15" s="48">
        <f>学習結果表!E7+学習結果表!E8+学習結果表!E9+学習結果表!E10+学習結果表!E11+学習結果表!E12+学習結果表!E13+学習結果表!E14+学習結果表!E18</f>
        <v>0</v>
      </c>
      <c r="E15" s="63">
        <f>D15/$D$14</f>
        <v>0</v>
      </c>
      <c r="G15" s="155"/>
      <c r="H15" s="156"/>
      <c r="I15" s="157"/>
      <c r="J15" s="157"/>
      <c r="K15" s="157"/>
      <c r="L15" s="157"/>
    </row>
    <row r="16" spans="2:13" ht="21.6" customHeight="1">
      <c r="C16" s="82" t="s">
        <v>47</v>
      </c>
      <c r="D16" s="48">
        <f>学習結果表!F7+学習結果表!F8+学習結果表!F9+学習結果表!F10+学習結果表!F11+学習結果表!F12+学習結果表!F13+学習結果表!F14+学習結果表!F18</f>
        <v>0</v>
      </c>
      <c r="E16" s="63">
        <f>D16/$D$14</f>
        <v>0</v>
      </c>
      <c r="G16" s="155" t="s">
        <v>47</v>
      </c>
      <c r="H16" s="156" t="str">
        <f>_xlfn.IFS(E16=0%,"",E16&gt;=95%,Sheet1!B21,E16&gt;=75%,Sheet1!B26,E16&lt;75%,Sheet1!B31)</f>
        <v/>
      </c>
      <c r="I16" s="157" t="str">
        <f>_xlfn.IFS(H16="","",H16=Sheet1!B21,Sheet1!E21,H16=Sheet1!B26,Sheet1!E26,H16=Sheet1!B31,Sheet1!E31)</f>
        <v/>
      </c>
      <c r="J16" s="157"/>
      <c r="K16" s="157"/>
      <c r="L16" s="157"/>
    </row>
    <row r="17" spans="2:12" ht="21.6" customHeight="1">
      <c r="B17" s="87"/>
      <c r="C17" s="87" t="s">
        <v>48</v>
      </c>
      <c r="D17" s="47">
        <f>学習結果表!G7+学習結果表!G8+学習結果表!G9+学習結果表!G10+学習結果表!G11+学習結果表!G12+学習結果表!G13+学習結果表!G14+学習結果表!G18</f>
        <v>0</v>
      </c>
      <c r="E17" s="68">
        <f>D17/$D$14</f>
        <v>0</v>
      </c>
      <c r="G17" s="155"/>
      <c r="H17" s="156"/>
      <c r="I17" s="157"/>
      <c r="J17" s="157"/>
      <c r="K17" s="157"/>
      <c r="L17" s="157"/>
    </row>
    <row r="18" spans="2:12" ht="21.6" customHeight="1">
      <c r="G18" s="155" t="s">
        <v>48</v>
      </c>
      <c r="H18" s="156" t="str">
        <f>_xlfn.IFS(E17=0%,"",E17&gt;=95%,Sheet1!T21,E17&gt;=75%,Sheet1!T26,E17&lt;75%,Sheet1!T31)</f>
        <v/>
      </c>
      <c r="I18" s="157" t="str">
        <f>_xlfn.IFS(H18="","",H18=Sheet1!T21,Sheet1!W21,H18=Sheet1!T26,Sheet1!W26,H18=Sheet1!T31,Sheet1!W31)</f>
        <v/>
      </c>
      <c r="J18" s="157"/>
      <c r="K18" s="157"/>
      <c r="L18" s="157"/>
    </row>
    <row r="19" spans="2:12" ht="21.6" customHeight="1">
      <c r="G19" s="155"/>
      <c r="H19" s="156"/>
      <c r="I19" s="157"/>
      <c r="J19" s="157"/>
      <c r="K19" s="157"/>
      <c r="L19" s="157"/>
    </row>
    <row r="20" spans="2:12" ht="21.6" customHeight="1">
      <c r="D20" s="185" t="s">
        <v>56</v>
      </c>
      <c r="E20" s="185"/>
    </row>
    <row r="21" spans="2:12" ht="21.6" customHeight="1">
      <c r="B21" s="91"/>
      <c r="C21" s="91"/>
      <c r="D21" s="159" t="s">
        <v>65</v>
      </c>
      <c r="E21" s="159"/>
      <c r="G21" s="83"/>
      <c r="H21" s="84" t="s">
        <v>83</v>
      </c>
      <c r="I21" s="155" t="s">
        <v>82</v>
      </c>
      <c r="J21" s="155"/>
      <c r="K21" s="155"/>
      <c r="L21" s="155"/>
    </row>
    <row r="22" spans="2:12" ht="21.6" customHeight="1">
      <c r="C22" s="46" t="s">
        <v>70</v>
      </c>
      <c r="D22" s="160">
        <v>65</v>
      </c>
      <c r="E22" s="160"/>
      <c r="G22" s="155" t="s">
        <v>46</v>
      </c>
      <c r="H22" s="156" t="str">
        <f>_xlfn.IFS(E23=0%,"",E23&gt;=95%,Sheet1!K38,E23&gt;=75%,Sheet1!K43,E23&lt;75%,Sheet1!K48)</f>
        <v/>
      </c>
      <c r="I22" s="157" t="str">
        <f>_xlfn.IFS(H22="","",H22=Sheet1!K38,Sheet1!N38,H22=Sheet1!K43,Sheet1!N43,H22=Sheet1!K48,Sheet1!N48)</f>
        <v/>
      </c>
      <c r="J22" s="157"/>
      <c r="K22" s="157"/>
      <c r="L22" s="157"/>
    </row>
    <row r="23" spans="2:12" ht="21.6" customHeight="1">
      <c r="C23" s="82" t="s">
        <v>46</v>
      </c>
      <c r="D23" s="48">
        <f>SUM(学習結果表!E15:E25,学習結果表!K19:K20)</f>
        <v>0</v>
      </c>
      <c r="E23" s="63">
        <f>D23/$D$22</f>
        <v>0</v>
      </c>
      <c r="G23" s="155"/>
      <c r="H23" s="156"/>
      <c r="I23" s="157"/>
      <c r="J23" s="157"/>
      <c r="K23" s="157"/>
      <c r="L23" s="157"/>
    </row>
    <row r="24" spans="2:12" ht="21.6" customHeight="1">
      <c r="C24" s="82" t="s">
        <v>47</v>
      </c>
      <c r="D24" s="48">
        <f>SUM(学習結果表!F15:F25,学習結果表!L19:L20)</f>
        <v>0</v>
      </c>
      <c r="E24" s="63">
        <f t="shared" ref="E24:E25" si="0">D24/$D$22</f>
        <v>0</v>
      </c>
      <c r="G24" s="155" t="s">
        <v>47</v>
      </c>
      <c r="H24" s="156" t="str">
        <f>_xlfn.IFS(E24=0%,"",E24&gt;=95%,Sheet1!B38,E24&gt;=75%,Sheet1!B43,E24&lt;75%,Sheet1!B48)</f>
        <v/>
      </c>
      <c r="I24" s="157" t="str">
        <f>_xlfn.IFS(H24="","",H24=Sheet1!B38,Sheet1!E38,H24=Sheet1!B43,Sheet1!E43,H24=Sheet1!B48,Sheet1!E48)</f>
        <v/>
      </c>
      <c r="J24" s="157"/>
      <c r="K24" s="157"/>
      <c r="L24" s="157"/>
    </row>
    <row r="25" spans="2:12" ht="21.6" customHeight="1">
      <c r="B25" s="87"/>
      <c r="C25" s="87" t="s">
        <v>48</v>
      </c>
      <c r="D25" s="47">
        <f>SUM(学習結果表!G15:G25,学習結果表!M19:M20)</f>
        <v>0</v>
      </c>
      <c r="E25" s="68">
        <f t="shared" si="0"/>
        <v>0</v>
      </c>
      <c r="G25" s="155"/>
      <c r="H25" s="156"/>
      <c r="I25" s="157"/>
      <c r="J25" s="157"/>
      <c r="K25" s="157"/>
      <c r="L25" s="157"/>
    </row>
    <row r="26" spans="2:12" ht="21.6" customHeight="1">
      <c r="G26" s="155" t="s">
        <v>48</v>
      </c>
      <c r="H26" s="156" t="str">
        <f>_xlfn.IFS(E25=0%,"",E25&gt;=95%,Sheet1!T38,E25&gt;=75%,Sheet1!T43,E25&lt;75%,Sheet1!T48)</f>
        <v/>
      </c>
      <c r="I26" s="157" t="str">
        <f>_xlfn.IFS(H26="","",H26=Sheet1!T38,Sheet1!W38,H26=Sheet1!T43,Sheet1!W43,H26=Sheet1!T48,Sheet1!W48)</f>
        <v/>
      </c>
      <c r="J26" s="157"/>
      <c r="K26" s="157"/>
      <c r="L26" s="157"/>
    </row>
    <row r="27" spans="2:12" ht="21.6" customHeight="1">
      <c r="G27" s="155"/>
      <c r="H27" s="156"/>
      <c r="I27" s="157"/>
      <c r="J27" s="157"/>
      <c r="K27" s="157"/>
      <c r="L27" s="157"/>
    </row>
    <row r="28" spans="2:12" ht="21.6" customHeight="1">
      <c r="D28" s="183" t="s">
        <v>57</v>
      </c>
      <c r="E28" s="183"/>
    </row>
    <row r="29" spans="2:12" ht="21.6" customHeight="1">
      <c r="B29" s="91"/>
      <c r="C29" s="91"/>
      <c r="D29" s="159" t="s">
        <v>66</v>
      </c>
      <c r="E29" s="159"/>
      <c r="G29" s="83"/>
      <c r="H29" s="84" t="s">
        <v>83</v>
      </c>
      <c r="I29" s="155" t="s">
        <v>82</v>
      </c>
      <c r="J29" s="155"/>
      <c r="K29" s="155"/>
      <c r="L29" s="155"/>
    </row>
    <row r="30" spans="2:12" ht="21.6" customHeight="1">
      <c r="C30" s="46" t="s">
        <v>70</v>
      </c>
      <c r="D30" s="160">
        <v>30</v>
      </c>
      <c r="E30" s="160"/>
      <c r="G30" s="155" t="s">
        <v>46</v>
      </c>
      <c r="H30" s="156" t="str">
        <f>_xlfn.IFS(E31=0%,"",E31&gt;=95%,Sheet1!K55,E31&gt;75%,Sheet1!K60,E31&lt;75%,Sheet1!K65)</f>
        <v/>
      </c>
      <c r="I30" s="157" t="str">
        <f>_xlfn.IFS(H30="","",H30=Sheet1!K55,Sheet1!N55,H30=Sheet1!K60,Sheet1!N60,H30=Sheet1!K65,Sheet1!N65)</f>
        <v/>
      </c>
      <c r="J30" s="157"/>
      <c r="K30" s="157"/>
      <c r="L30" s="157"/>
    </row>
    <row r="31" spans="2:12" ht="21.6" customHeight="1">
      <c r="C31" s="82" t="s">
        <v>46</v>
      </c>
      <c r="D31" s="48">
        <f>SUM(学習結果表!E20:E25)</f>
        <v>0</v>
      </c>
      <c r="E31" s="63">
        <f>D31/$D$30</f>
        <v>0</v>
      </c>
      <c r="G31" s="155"/>
      <c r="H31" s="156"/>
      <c r="I31" s="157"/>
      <c r="J31" s="157"/>
      <c r="K31" s="157"/>
      <c r="L31" s="157"/>
    </row>
    <row r="32" spans="2:12" ht="21.6" customHeight="1">
      <c r="C32" s="82" t="s">
        <v>47</v>
      </c>
      <c r="D32" s="48">
        <f>SUM(学習結果表!F20:F25)</f>
        <v>0</v>
      </c>
      <c r="E32" s="63">
        <f t="shared" ref="E32:E33" si="1">D32/$D$30</f>
        <v>0</v>
      </c>
      <c r="G32" s="155" t="s">
        <v>47</v>
      </c>
      <c r="H32" s="156" t="str">
        <f>_xlfn.IFS(E32=0%,"",E32&gt;=95%,Sheet1!B55,E32&gt;=75%,Sheet1!B60,E32&lt;75%,Sheet1!B65)</f>
        <v/>
      </c>
      <c r="I32" s="157" t="str">
        <f>_xlfn.IFS(H32="","",H32=Sheet1!B55,Sheet1!E55,H32=Sheet1!B60,Sheet1!E60,H32=Sheet1!B65,Sheet1!E65)</f>
        <v/>
      </c>
      <c r="J32" s="157"/>
      <c r="K32" s="157"/>
      <c r="L32" s="157"/>
    </row>
    <row r="33" spans="2:12" ht="21.6" customHeight="1">
      <c r="B33" s="87"/>
      <c r="C33" s="87" t="s">
        <v>48</v>
      </c>
      <c r="D33" s="47">
        <f>SUM(学習結果表!G20:G25)</f>
        <v>0</v>
      </c>
      <c r="E33" s="68">
        <f t="shared" si="1"/>
        <v>0</v>
      </c>
      <c r="G33" s="155"/>
      <c r="H33" s="156"/>
      <c r="I33" s="157"/>
      <c r="J33" s="157"/>
      <c r="K33" s="157"/>
      <c r="L33" s="157"/>
    </row>
    <row r="34" spans="2:12" ht="21.6" customHeight="1">
      <c r="G34" s="155" t="s">
        <v>48</v>
      </c>
      <c r="H34" s="156" t="str">
        <f>_xlfn.IFS(E33=0%,"",E33&gt;=95%,Sheet1!T55,E33&gt;=75%,Sheet1!T60,E33&lt;75%,Sheet1!T65)</f>
        <v/>
      </c>
      <c r="I34" s="157" t="str">
        <f>_xlfn.IFS(H34="","",H34=Sheet1!T55,Sheet1!W55,H34=Sheet1!T60,Sheet1!W60,H34=Sheet1!T65,Sheet1!W65)</f>
        <v/>
      </c>
      <c r="J34" s="157"/>
      <c r="K34" s="157"/>
      <c r="L34" s="157"/>
    </row>
    <row r="35" spans="2:12" ht="21.6" customHeight="1">
      <c r="G35" s="155"/>
      <c r="H35" s="156"/>
      <c r="I35" s="157"/>
      <c r="J35" s="157"/>
      <c r="K35" s="157"/>
      <c r="L35" s="157"/>
    </row>
    <row r="36" spans="2:12" ht="21.6" customHeight="1">
      <c r="D36" s="183" t="s">
        <v>58</v>
      </c>
      <c r="E36" s="183"/>
      <c r="F36" s="92"/>
      <c r="G36" s="93"/>
      <c r="H36" s="94"/>
      <c r="I36" s="95"/>
      <c r="J36" s="95"/>
      <c r="K36" s="95"/>
      <c r="L36" s="95"/>
    </row>
    <row r="37" spans="2:12" ht="21.6" customHeight="1">
      <c r="B37" s="91"/>
      <c r="C37" s="91"/>
      <c r="D37" s="159" t="s">
        <v>67</v>
      </c>
      <c r="E37" s="159"/>
      <c r="G37" s="83"/>
      <c r="H37" s="84" t="s">
        <v>83</v>
      </c>
      <c r="I37" s="155" t="s">
        <v>82</v>
      </c>
      <c r="J37" s="155"/>
      <c r="K37" s="155"/>
      <c r="L37" s="155"/>
    </row>
    <row r="38" spans="2:12" ht="21.6" customHeight="1">
      <c r="C38" s="46" t="s">
        <v>70</v>
      </c>
      <c r="D38" s="160">
        <v>55</v>
      </c>
      <c r="E38" s="160"/>
      <c r="G38" s="155" t="s">
        <v>46</v>
      </c>
      <c r="H38" s="156" t="str">
        <f>_xlfn.IFS(E39=0%,"",E39&gt;=95%,Sheet1!K72,E39&gt;=75%,Sheet1!K77,E39&lt;75%,Sheet1!K82)</f>
        <v/>
      </c>
      <c r="I38" s="157" t="str">
        <f>_xlfn.IFS(H38="","",H38=Sheet1!K72,Sheet1!N72,H38=Sheet1!K77,Sheet1!N77,H38=Sheet1!K82,Sheet1!N82)</f>
        <v/>
      </c>
      <c r="J38" s="157"/>
      <c r="K38" s="157"/>
      <c r="L38" s="157"/>
    </row>
    <row r="39" spans="2:12" ht="21.6" customHeight="1">
      <c r="C39" s="82" t="s">
        <v>46</v>
      </c>
      <c r="D39" s="48">
        <f>学習結果表!E9+学習結果表!E10+学習結果表!E11+学習結果表!E12+学習結果表!E13+学習結果表!E14+学習結果表!E17+学習結果表!K15+学習結果表!K16+学習結果表!K17+学習結果表!K18</f>
        <v>0</v>
      </c>
      <c r="E39" s="99">
        <f>D39/D38</f>
        <v>0</v>
      </c>
      <c r="G39" s="155"/>
      <c r="H39" s="156"/>
      <c r="I39" s="157"/>
      <c r="J39" s="157"/>
      <c r="K39" s="157"/>
      <c r="L39" s="157"/>
    </row>
    <row r="40" spans="2:12" ht="21.6" customHeight="1">
      <c r="C40" s="82" t="s">
        <v>47</v>
      </c>
      <c r="D40" s="48">
        <f>SUM(学習結果表!F9:F14,学習結果表!F17,学習結果表!L15:L18)</f>
        <v>0</v>
      </c>
      <c r="E40" s="100">
        <f>D40/D38</f>
        <v>0</v>
      </c>
      <c r="G40" s="155" t="s">
        <v>47</v>
      </c>
      <c r="H40" s="156" t="str">
        <f>_xlfn.IFS(E40=0%,"",E40&gt;=95%,Sheet1!B72,E40&gt;=75%,Sheet1!B77,E40&lt;75%,Sheet1!B82)</f>
        <v/>
      </c>
      <c r="I40" s="157" t="str">
        <f>_xlfn.IFS(H40="","",H40=Sheet1!B72,Sheet1!E72,H40=Sheet1!B77,Sheet1!E77,H40=Sheet1!B82,Sheet1!E82)</f>
        <v/>
      </c>
      <c r="J40" s="157"/>
      <c r="K40" s="157"/>
      <c r="L40" s="157"/>
    </row>
    <row r="41" spans="2:12" ht="21.6" customHeight="1">
      <c r="B41" s="87"/>
      <c r="C41" s="87" t="s">
        <v>48</v>
      </c>
      <c r="D41" s="47">
        <f>SUM(学習結果表!G9:G14,学習結果表!G17,学習結果表!M15:M18)</f>
        <v>0</v>
      </c>
      <c r="E41" s="68">
        <f>D41/D38</f>
        <v>0</v>
      </c>
      <c r="G41" s="155"/>
      <c r="H41" s="156"/>
      <c r="I41" s="157"/>
      <c r="J41" s="157"/>
      <c r="K41" s="157"/>
      <c r="L41" s="157"/>
    </row>
    <row r="42" spans="2:12" ht="21.6" customHeight="1">
      <c r="D42" s="81"/>
      <c r="G42" s="155" t="s">
        <v>48</v>
      </c>
      <c r="H42" s="156" t="str">
        <f>_xlfn.IFS(E41=0%,"",E41&gt;=95%,Sheet1!T72,E41&gt;=75%,Sheet1!T77,E41&lt;75%,Sheet1!T82)</f>
        <v/>
      </c>
      <c r="I42" s="157" t="str">
        <f>_xlfn.IFS(H42="","",H42=Sheet1!T72,Sheet1!W72,H42=Sheet1!T77,Sheet1!W77,H42=Sheet1!T82,Sheet1!W82)</f>
        <v/>
      </c>
      <c r="J42" s="157"/>
      <c r="K42" s="157"/>
      <c r="L42" s="157"/>
    </row>
    <row r="43" spans="2:12" ht="21.6" customHeight="1">
      <c r="G43" s="155"/>
      <c r="H43" s="156"/>
      <c r="I43" s="157"/>
      <c r="J43" s="157"/>
      <c r="K43" s="157"/>
      <c r="L43" s="157"/>
    </row>
    <row r="44" spans="2:12" ht="21.6" customHeight="1">
      <c r="D44" s="183" t="s">
        <v>59</v>
      </c>
      <c r="E44" s="183"/>
      <c r="G44" s="81"/>
      <c r="H44" s="88"/>
      <c r="I44" s="89"/>
      <c r="J44" s="89"/>
      <c r="K44" s="89"/>
      <c r="L44" s="89"/>
    </row>
    <row r="45" spans="2:12" ht="21.6" customHeight="1">
      <c r="B45" s="91"/>
      <c r="C45" s="91"/>
      <c r="D45" s="159" t="s">
        <v>68</v>
      </c>
      <c r="E45" s="159"/>
      <c r="G45" s="83"/>
      <c r="H45" s="84" t="s">
        <v>83</v>
      </c>
      <c r="I45" s="155" t="s">
        <v>82</v>
      </c>
      <c r="J45" s="155"/>
      <c r="K45" s="155"/>
      <c r="L45" s="155"/>
    </row>
    <row r="46" spans="2:12" ht="21.6" customHeight="1">
      <c r="C46" s="46" t="s">
        <v>70</v>
      </c>
      <c r="D46" s="160">
        <v>25</v>
      </c>
      <c r="E46" s="160"/>
      <c r="G46" s="155" t="s">
        <v>46</v>
      </c>
      <c r="H46" s="156" t="str">
        <f>_xlfn.IFS(E47=0%,"",E47&gt;=95%,Sheet1!K89,E47&gt;=75%,Sheet1!K94,E47&lt;75%,Sheet1!K99)</f>
        <v/>
      </c>
      <c r="I46" s="157" t="str">
        <f>_xlfn.IFS(H46="","",H46=Sheet1!K89,Sheet1!N89,H46=Sheet1!K94,Sheet1!N94,H46=Sheet1!K99,Sheet1!N99)</f>
        <v/>
      </c>
      <c r="J46" s="157"/>
      <c r="K46" s="157"/>
      <c r="L46" s="157"/>
    </row>
    <row r="47" spans="2:12" ht="21.6" customHeight="1">
      <c r="C47" s="82" t="s">
        <v>46</v>
      </c>
      <c r="D47" s="48">
        <f>学習結果表!E8+学習結果表!E9+学習結果表!E13+学習結果表!K13+学習結果表!K14</f>
        <v>0</v>
      </c>
      <c r="E47" s="61">
        <f>D47/D46</f>
        <v>0</v>
      </c>
      <c r="G47" s="155"/>
      <c r="H47" s="156"/>
      <c r="I47" s="157"/>
      <c r="J47" s="157"/>
      <c r="K47" s="157"/>
      <c r="L47" s="157"/>
    </row>
    <row r="48" spans="2:12" ht="21.6" customHeight="1">
      <c r="C48" s="82" t="s">
        <v>47</v>
      </c>
      <c r="D48" s="48">
        <f>学習結果表!F8+学習結果表!F9+学習結果表!F13+学習結果表!L13+学習結果表!L14</f>
        <v>0</v>
      </c>
      <c r="E48" s="61">
        <f>D48/D46</f>
        <v>0</v>
      </c>
      <c r="G48" s="155" t="s">
        <v>47</v>
      </c>
      <c r="H48" s="156" t="str">
        <f>_xlfn.IFS(E48=0%,"",E48&gt;=95%,Sheet1!B89,E48&gt;=75%,Sheet1!B94,E48&lt;75%,Sheet1!B99)</f>
        <v/>
      </c>
      <c r="I48" s="157" t="str">
        <f>_xlfn.IFS(H48="","",H48=Sheet1!B89,Sheet1!E89,H48=Sheet1!B94,Sheet1!E94,H48=Sheet1!B99,Sheet1!E99)</f>
        <v/>
      </c>
      <c r="J48" s="157"/>
      <c r="K48" s="157"/>
      <c r="L48" s="157"/>
    </row>
    <row r="49" spans="2:12" ht="21.6" customHeight="1">
      <c r="B49" s="87"/>
      <c r="C49" s="87" t="s">
        <v>48</v>
      </c>
      <c r="D49" s="47">
        <f>学習結果表!G8+学習結果表!G9+学習結果表!G13+学習結果表!M13+学習結果表!M14</f>
        <v>0</v>
      </c>
      <c r="E49" s="62">
        <f>D49/D46</f>
        <v>0</v>
      </c>
      <c r="G49" s="155"/>
      <c r="H49" s="156"/>
      <c r="I49" s="157"/>
      <c r="J49" s="157"/>
      <c r="K49" s="157"/>
      <c r="L49" s="157"/>
    </row>
    <row r="50" spans="2:12" ht="21.6" customHeight="1">
      <c r="G50" s="155" t="s">
        <v>48</v>
      </c>
      <c r="H50" s="156" t="str">
        <f>_xlfn.IFS(E49=0%,"",E49&gt;=95%,Sheet1!T89,E49&gt;=75%,Sheet1!T94,E49&lt;75%,Sheet1!T99)</f>
        <v/>
      </c>
      <c r="I50" s="157" t="str">
        <f>_xlfn.IFS(H50="","",H50=Sheet1!T89,Sheet1!W89,H50=Sheet1!T94,Sheet1!W94,H50=Sheet1!T99,Sheet1!W99)</f>
        <v/>
      </c>
      <c r="J50" s="157"/>
      <c r="K50" s="157"/>
      <c r="L50" s="157"/>
    </row>
    <row r="51" spans="2:12" ht="21.6" customHeight="1">
      <c r="G51" s="155"/>
      <c r="H51" s="156"/>
      <c r="I51" s="157"/>
      <c r="J51" s="157"/>
      <c r="K51" s="157"/>
      <c r="L51" s="157"/>
    </row>
    <row r="52" spans="2:12" ht="21.6" customHeight="1">
      <c r="D52" s="182" t="s">
        <v>60</v>
      </c>
      <c r="E52" s="182"/>
      <c r="G52" s="81"/>
      <c r="H52" s="88"/>
      <c r="I52" s="89"/>
      <c r="J52" s="89"/>
      <c r="K52" s="89"/>
      <c r="L52" s="89"/>
    </row>
    <row r="53" spans="2:12" ht="21.6" customHeight="1">
      <c r="B53" s="91"/>
      <c r="C53" s="91"/>
      <c r="D53" s="159" t="s">
        <v>69</v>
      </c>
      <c r="E53" s="159"/>
      <c r="G53" s="83"/>
      <c r="H53" s="84" t="s">
        <v>83</v>
      </c>
      <c r="I53" s="155" t="s">
        <v>82</v>
      </c>
      <c r="J53" s="155"/>
      <c r="K53" s="155"/>
      <c r="L53" s="155"/>
    </row>
    <row r="54" spans="2:12" ht="21.6" customHeight="1">
      <c r="C54" s="46" t="s">
        <v>70</v>
      </c>
      <c r="D54" s="160">
        <v>15</v>
      </c>
      <c r="E54" s="160"/>
      <c r="G54" s="155" t="s">
        <v>46</v>
      </c>
      <c r="H54" s="156" t="str">
        <f>_xlfn.IFS(E55=0%,"",E55&gt;=95%,Sheet1!K106,E55&gt;=75%,Sheet1!K111,E55&lt;75%,Sheet1!K116)</f>
        <v/>
      </c>
      <c r="I54" s="157" t="str">
        <f>_xlfn.IFS(H54="","",H54=Sheet1!K106,Sheet1!N106,H54=Sheet1!K111,Sheet1!N111,H54=Sheet1!K116,Sheet1!N116)</f>
        <v/>
      </c>
      <c r="J54" s="157"/>
      <c r="K54" s="157"/>
      <c r="L54" s="157"/>
    </row>
    <row r="55" spans="2:12" ht="21.6" customHeight="1">
      <c r="C55" s="82" t="s">
        <v>46</v>
      </c>
      <c r="D55" s="48">
        <f>学習結果表!E10+学習結果表!E18+学習結果表!K18</f>
        <v>0</v>
      </c>
      <c r="E55" s="61">
        <f>D55/D54</f>
        <v>0</v>
      </c>
      <c r="G55" s="155"/>
      <c r="H55" s="156"/>
      <c r="I55" s="157"/>
      <c r="J55" s="157"/>
      <c r="K55" s="157"/>
      <c r="L55" s="157"/>
    </row>
    <row r="56" spans="2:12" ht="21.6" customHeight="1">
      <c r="C56" s="82" t="s">
        <v>47</v>
      </c>
      <c r="D56" s="48">
        <f>学習結果表!F10+学習結果表!F18+学習結果表!L18</f>
        <v>0</v>
      </c>
      <c r="E56" s="61">
        <f>D56/D54</f>
        <v>0</v>
      </c>
      <c r="G56" s="155" t="s">
        <v>47</v>
      </c>
      <c r="H56" s="156" t="str">
        <f>_xlfn.IFS(E56=0%,"",E56&gt;=95%,Sheet1!B106,E56&gt;=75%,Sheet1!B111,E56&lt;75%,Sheet1!B116)</f>
        <v/>
      </c>
      <c r="I56" s="157" t="str">
        <f>_xlfn.IFS(H56="","",H56=Sheet1!B106,Sheet1!E106,H56=Sheet1!B111,Sheet1!E111,H56=Sheet1!B116,Sheet1!E116)</f>
        <v/>
      </c>
      <c r="J56" s="157"/>
      <c r="K56" s="157"/>
      <c r="L56" s="157"/>
    </row>
    <row r="57" spans="2:12" ht="21.6" customHeight="1">
      <c r="B57" s="87"/>
      <c r="C57" s="87" t="s">
        <v>48</v>
      </c>
      <c r="D57" s="47">
        <f>学習結果表!G10+学習結果表!G18+学習結果表!M18</f>
        <v>0</v>
      </c>
      <c r="E57" s="62">
        <f>D57/D54</f>
        <v>0</v>
      </c>
      <c r="G57" s="155"/>
      <c r="H57" s="156"/>
      <c r="I57" s="157"/>
      <c r="J57" s="157"/>
      <c r="K57" s="157"/>
      <c r="L57" s="157"/>
    </row>
    <row r="58" spans="2:12" ht="21.6" customHeight="1">
      <c r="G58" s="155" t="s">
        <v>48</v>
      </c>
      <c r="H58" s="156" t="str">
        <f>_xlfn.IFS(E57=0%,"",E57&gt;=95%,Sheet1!T106,E57&gt;=75%,Sheet1!T111,E57&lt;75%,Sheet1!T116)</f>
        <v/>
      </c>
      <c r="I58" s="157" t="str">
        <f>_xlfn.IFS(H58="","",H58=Sheet1!T106,Sheet1!W106,H58=Sheet1!T111,Sheet1!W111,H58=Sheet1!T116,Sheet1!W116)</f>
        <v/>
      </c>
      <c r="J58" s="157"/>
      <c r="K58" s="157"/>
      <c r="L58" s="157"/>
    </row>
    <row r="59" spans="2:12" ht="21.6" customHeight="1">
      <c r="G59" s="155"/>
      <c r="H59" s="156"/>
      <c r="I59" s="157"/>
      <c r="J59" s="157"/>
      <c r="K59" s="157"/>
      <c r="L59" s="157"/>
    </row>
    <row r="60" spans="2:12" ht="21.6" customHeight="1">
      <c r="B60" s="87"/>
      <c r="C60" s="87"/>
      <c r="D60" s="182" t="s">
        <v>61</v>
      </c>
      <c r="E60" s="182"/>
      <c r="G60" s="96"/>
      <c r="H60" s="97"/>
      <c r="I60" s="98"/>
      <c r="J60" s="98"/>
      <c r="K60" s="98"/>
      <c r="L60" s="98"/>
    </row>
    <row r="61" spans="2:12" ht="21.6" customHeight="1">
      <c r="B61" s="91"/>
      <c r="C61" s="91"/>
      <c r="D61" s="159" t="s">
        <v>119</v>
      </c>
      <c r="E61" s="159"/>
      <c r="G61" s="83"/>
      <c r="H61" s="84" t="s">
        <v>83</v>
      </c>
      <c r="I61" s="155" t="s">
        <v>82</v>
      </c>
      <c r="J61" s="155"/>
      <c r="K61" s="155"/>
      <c r="L61" s="155"/>
    </row>
    <row r="62" spans="2:12" ht="27" customHeight="1">
      <c r="C62" s="46" t="s">
        <v>70</v>
      </c>
      <c r="D62" s="160">
        <v>20</v>
      </c>
      <c r="E62" s="160"/>
      <c r="G62" s="155" t="s">
        <v>46</v>
      </c>
      <c r="H62" s="156" t="str">
        <f>_xlfn.IFS(E63=0%,"",E63&gt;=95%,Sheet1!K123,E63&gt;=75%,Sheet1!K128,E63&lt;75%,Sheet1!K133)</f>
        <v/>
      </c>
      <c r="I62" s="157" t="str">
        <f>_xlfn.IFS(H62="","",H62=Sheet1!K123,Sheet1!N123,H62=Sheet1!K128,Sheet1!N128,H62=Sheet1!K133,Sheet1!N133)</f>
        <v/>
      </c>
      <c r="J62" s="157"/>
      <c r="K62" s="157"/>
      <c r="L62" s="157"/>
    </row>
    <row r="63" spans="2:12" ht="27" customHeight="1">
      <c r="C63" s="82" t="s">
        <v>46</v>
      </c>
      <c r="D63" s="48">
        <f>学習結果表!E11+学習結果表!E13+学習結果表!E18+学習結果表!E21</f>
        <v>0</v>
      </c>
      <c r="E63" s="61">
        <f>D63/D62</f>
        <v>0</v>
      </c>
      <c r="G63" s="155"/>
      <c r="H63" s="156"/>
      <c r="I63" s="157"/>
      <c r="J63" s="157"/>
      <c r="K63" s="157"/>
      <c r="L63" s="157"/>
    </row>
    <row r="64" spans="2:12" ht="27" customHeight="1">
      <c r="C64" s="82" t="s">
        <v>47</v>
      </c>
      <c r="D64" s="48">
        <f>学習結果表!F11+学習結果表!F13+学習結果表!F18+学習結果表!F21</f>
        <v>0</v>
      </c>
      <c r="E64" s="61">
        <f>D64/D62</f>
        <v>0</v>
      </c>
      <c r="G64" s="155" t="s">
        <v>47</v>
      </c>
      <c r="H64" s="156" t="str">
        <f>_xlfn.IFS(E64=0%,"",E64&gt;=95%,Sheet1!B128,E64&gt;=75%,Sheet1!B128,E64&lt;75%,Sheet1!B133)</f>
        <v/>
      </c>
      <c r="I64" s="157" t="str">
        <f>_xlfn.IFS(H64="","",H64=Sheet1!B123,Sheet1!E123,H64=Sheet1!B128,Sheet1!E128,H64=Sheet1!B133,Sheet1!E133)</f>
        <v/>
      </c>
      <c r="J64" s="157"/>
      <c r="K64" s="157"/>
      <c r="L64" s="157"/>
    </row>
    <row r="65" spans="2:12" ht="27" customHeight="1">
      <c r="B65" s="87"/>
      <c r="C65" s="87" t="s">
        <v>48</v>
      </c>
      <c r="D65" s="47">
        <f>学習結果表!G11+学習結果表!G13+学習結果表!G18+学習結果表!G21</f>
        <v>0</v>
      </c>
      <c r="E65" s="62">
        <f>D65/D62</f>
        <v>0</v>
      </c>
      <c r="G65" s="155"/>
      <c r="H65" s="156"/>
      <c r="I65" s="157"/>
      <c r="J65" s="157"/>
      <c r="K65" s="157"/>
      <c r="L65" s="157"/>
    </row>
    <row r="66" spans="2:12" ht="21.6" customHeight="1">
      <c r="G66" s="155" t="s">
        <v>48</v>
      </c>
      <c r="H66" s="156" t="str">
        <f>_xlfn.IFS(E65=0%,"",E65&gt;=95%,Sheet1!T123,E65&gt;=75%,Sheet1!T128,E65&lt;75%,Sheet1!T133)</f>
        <v/>
      </c>
      <c r="I66" s="157" t="str">
        <f>_xlfn.IFS(H66="","",H66=Sheet1!T123,Sheet1!W123,H66=Sheet1!T128,Sheet1!W128,H66=Sheet1!T133,Sheet1!W133)</f>
        <v/>
      </c>
      <c r="J66" s="157"/>
      <c r="K66" s="157"/>
      <c r="L66" s="157"/>
    </row>
    <row r="67" spans="2:12">
      <c r="G67" s="155"/>
      <c r="H67" s="156"/>
      <c r="I67" s="157"/>
      <c r="J67" s="157"/>
      <c r="K67" s="157"/>
      <c r="L67" s="157"/>
    </row>
    <row r="68" spans="2:12">
      <c r="G68" s="155"/>
      <c r="H68" s="156"/>
      <c r="I68" s="157"/>
      <c r="J68" s="157"/>
      <c r="K68" s="157"/>
      <c r="L68" s="157"/>
    </row>
    <row r="69" spans="2:12">
      <c r="G69" s="155"/>
      <c r="H69" s="156"/>
      <c r="I69" s="157"/>
      <c r="J69" s="157"/>
      <c r="K69" s="157"/>
      <c r="L69" s="157"/>
    </row>
    <row r="70" spans="2:12" ht="21.6" customHeight="1"/>
    <row r="71" spans="2:12" ht="21.6" customHeight="1">
      <c r="B71" s="87"/>
      <c r="C71" s="87"/>
      <c r="D71" s="184" t="s">
        <v>162</v>
      </c>
      <c r="E71" s="184"/>
      <c r="G71" s="83"/>
      <c r="H71" s="84" t="s">
        <v>83</v>
      </c>
      <c r="I71" s="155" t="s">
        <v>82</v>
      </c>
      <c r="J71" s="155"/>
      <c r="K71" s="155"/>
      <c r="L71" s="155"/>
    </row>
    <row r="72" spans="2:12" ht="21.6" customHeight="1">
      <c r="D72" s="165" t="s">
        <v>167</v>
      </c>
      <c r="E72" s="166"/>
      <c r="G72" s="155" t="s">
        <v>46</v>
      </c>
      <c r="H72" s="156" t="str">
        <f>_xlfn.IFS(E74=0%,"",E74=100%,Sheet1!K145,E74&lt;100%,Sheet1!K140)</f>
        <v/>
      </c>
      <c r="I72" s="157" t="str">
        <f>_xlfn.IFS(H72="","",H72=Sheet1!K145,Sheet1!N145,H72=Sheet1!K140,Sheet1!N140)</f>
        <v/>
      </c>
      <c r="J72" s="157"/>
      <c r="K72" s="157"/>
      <c r="L72" s="157"/>
    </row>
    <row r="73" spans="2:12" ht="21.6" customHeight="1">
      <c r="C73" s="46" t="s">
        <v>70</v>
      </c>
      <c r="D73" s="158">
        <v>10</v>
      </c>
      <c r="E73" s="158"/>
      <c r="G73" s="155"/>
      <c r="H73" s="156"/>
      <c r="I73" s="157"/>
      <c r="J73" s="157"/>
      <c r="K73" s="157"/>
      <c r="L73" s="157"/>
    </row>
    <row r="74" spans="2:12" ht="21.6" customHeight="1">
      <c r="C74" s="82" t="s">
        <v>46</v>
      </c>
      <c r="D74" s="82">
        <f>学習結果表!E16+学習結果表!K20</f>
        <v>0</v>
      </c>
      <c r="E74" s="101">
        <f>D74/D73</f>
        <v>0</v>
      </c>
      <c r="G74" s="155" t="s">
        <v>47</v>
      </c>
      <c r="H74" s="156" t="str">
        <f>_xlfn.IFS(E75=0%,"",E75=100%,Sheet1!B145,E75&lt;100%,Sheet1!B140)</f>
        <v/>
      </c>
      <c r="I74" s="157" t="str">
        <f>_xlfn.IFS(H74="","",H74=Sheet1!B145,Sheet1!E145,H74=Sheet1!B140,Sheet1!E140)</f>
        <v/>
      </c>
      <c r="J74" s="157"/>
      <c r="K74" s="157"/>
      <c r="L74" s="157"/>
    </row>
    <row r="75" spans="2:12" ht="21.6" customHeight="1">
      <c r="C75" s="82" t="s">
        <v>47</v>
      </c>
      <c r="D75" s="82">
        <f>学習結果表!F16+学習結果表!L20</f>
        <v>0</v>
      </c>
      <c r="E75" s="101">
        <f>D75/D73</f>
        <v>0</v>
      </c>
      <c r="G75" s="155"/>
      <c r="H75" s="156"/>
      <c r="I75" s="157"/>
      <c r="J75" s="157"/>
      <c r="K75" s="157"/>
      <c r="L75" s="157"/>
    </row>
    <row r="76" spans="2:12" ht="21.6" customHeight="1">
      <c r="B76" s="87"/>
      <c r="C76" s="87" t="s">
        <v>48</v>
      </c>
      <c r="D76" s="87">
        <f>学習結果表!G16+学習結果表!M20</f>
        <v>0</v>
      </c>
      <c r="E76" s="102">
        <f>D76/D73</f>
        <v>0</v>
      </c>
      <c r="G76" s="155" t="s">
        <v>48</v>
      </c>
      <c r="H76" s="156" t="str">
        <f>_xlfn.IFS(E76=0%,"",E76=100%,Sheet1!T145,E76&lt;100%,Sheet1!T140)</f>
        <v/>
      </c>
      <c r="I76" s="157" t="str">
        <f>_xlfn.IFS(H76="","",H76=Sheet1!T145,Sheet1!W145,H76=Sheet1!T140,Sheet1!W140)</f>
        <v/>
      </c>
      <c r="J76" s="157"/>
      <c r="K76" s="157"/>
      <c r="L76" s="157"/>
    </row>
    <row r="77" spans="2:12" ht="21.6" customHeight="1">
      <c r="G77" s="155"/>
      <c r="H77" s="156"/>
      <c r="I77" s="157"/>
      <c r="J77" s="157"/>
      <c r="K77" s="157"/>
      <c r="L77" s="157"/>
    </row>
    <row r="78" spans="2:12" ht="21.6" customHeight="1">
      <c r="G78" s="155"/>
      <c r="H78" s="156"/>
      <c r="I78" s="157"/>
      <c r="J78" s="157"/>
      <c r="K78" s="157"/>
      <c r="L78" s="157"/>
    </row>
    <row r="79" spans="2:12" ht="21.6" customHeight="1">
      <c r="G79" s="155"/>
      <c r="H79" s="156"/>
      <c r="I79" s="157"/>
      <c r="J79" s="157"/>
      <c r="K79" s="157"/>
      <c r="L79" s="157"/>
    </row>
    <row r="80" spans="2:12" ht="21.6" customHeight="1"/>
  </sheetData>
  <sheetProtection algorithmName="SHA-512" hashValue="+jqtQnWmsxwj7bbe9XIYb++upQQ19+HZ/G9Tu2NsFs3fezGBTiKz5/ta1iBOaOIf3dAtHc+nek7tmziwOA2zpA==" saltValue="ni0/aMgAzfXbBKbFP9kOcw==" spinCount="100000" sheet="1" objects="1" scenarios="1" selectLockedCells="1" selectUnlockedCells="1"/>
  <mergeCells count="120">
    <mergeCell ref="D73:E73"/>
    <mergeCell ref="G72:G73"/>
    <mergeCell ref="H72:H73"/>
    <mergeCell ref="I72:L73"/>
    <mergeCell ref="G74:G75"/>
    <mergeCell ref="D72:E72"/>
    <mergeCell ref="D60:E60"/>
    <mergeCell ref="D61:E61"/>
    <mergeCell ref="I61:L61"/>
    <mergeCell ref="D62:E62"/>
    <mergeCell ref="G62:G63"/>
    <mergeCell ref="H62:H63"/>
    <mergeCell ref="I62:L63"/>
    <mergeCell ref="D71:E71"/>
    <mergeCell ref="I71:L71"/>
    <mergeCell ref="G66:G69"/>
    <mergeCell ref="H66:H69"/>
    <mergeCell ref="I66:L69"/>
    <mergeCell ref="H74:H75"/>
    <mergeCell ref="I74:L75"/>
    <mergeCell ref="G56:G57"/>
    <mergeCell ref="H56:H57"/>
    <mergeCell ref="I56:L57"/>
    <mergeCell ref="G58:G59"/>
    <mergeCell ref="H58:H59"/>
    <mergeCell ref="I58:L59"/>
    <mergeCell ref="G64:G65"/>
    <mergeCell ref="H64:H65"/>
    <mergeCell ref="I64:L65"/>
    <mergeCell ref="D52:E52"/>
    <mergeCell ref="D53:E53"/>
    <mergeCell ref="I53:L53"/>
    <mergeCell ref="D54:E54"/>
    <mergeCell ref="G54:G55"/>
    <mergeCell ref="H54:H55"/>
    <mergeCell ref="I54:L55"/>
    <mergeCell ref="G48:G49"/>
    <mergeCell ref="H48:H49"/>
    <mergeCell ref="I48:L49"/>
    <mergeCell ref="G50:G51"/>
    <mergeCell ref="H50:H51"/>
    <mergeCell ref="I50:L51"/>
    <mergeCell ref="D44:E44"/>
    <mergeCell ref="D45:E45"/>
    <mergeCell ref="I45:L45"/>
    <mergeCell ref="D46:E46"/>
    <mergeCell ref="G46:G47"/>
    <mergeCell ref="H46:H47"/>
    <mergeCell ref="I46:L47"/>
    <mergeCell ref="G40:G41"/>
    <mergeCell ref="H40:H41"/>
    <mergeCell ref="I40:L41"/>
    <mergeCell ref="G42:G43"/>
    <mergeCell ref="H42:H43"/>
    <mergeCell ref="I42:L43"/>
    <mergeCell ref="D36:E36"/>
    <mergeCell ref="D37:E37"/>
    <mergeCell ref="I37:L37"/>
    <mergeCell ref="D38:E38"/>
    <mergeCell ref="G38:G39"/>
    <mergeCell ref="H38:H39"/>
    <mergeCell ref="I38:L39"/>
    <mergeCell ref="G32:G33"/>
    <mergeCell ref="H32:H33"/>
    <mergeCell ref="I32:L33"/>
    <mergeCell ref="G34:G35"/>
    <mergeCell ref="H34:H35"/>
    <mergeCell ref="I34:L35"/>
    <mergeCell ref="D28:E28"/>
    <mergeCell ref="D29:E29"/>
    <mergeCell ref="I29:L29"/>
    <mergeCell ref="D30:E30"/>
    <mergeCell ref="G30:G31"/>
    <mergeCell ref="H30:H31"/>
    <mergeCell ref="I30:L31"/>
    <mergeCell ref="G24:G25"/>
    <mergeCell ref="H24:H25"/>
    <mergeCell ref="I24:L25"/>
    <mergeCell ref="G26:G27"/>
    <mergeCell ref="H26:H27"/>
    <mergeCell ref="I26:L27"/>
    <mergeCell ref="D12:E12"/>
    <mergeCell ref="I12:L12"/>
    <mergeCell ref="D20:E20"/>
    <mergeCell ref="D21:E21"/>
    <mergeCell ref="I21:L21"/>
    <mergeCell ref="D22:E22"/>
    <mergeCell ref="G22:G23"/>
    <mergeCell ref="H22:H23"/>
    <mergeCell ref="I22:L23"/>
    <mergeCell ref="G16:G17"/>
    <mergeCell ref="H16:H17"/>
    <mergeCell ref="I16:L17"/>
    <mergeCell ref="G18:G19"/>
    <mergeCell ref="H18:H19"/>
    <mergeCell ref="I18:L19"/>
    <mergeCell ref="G76:G79"/>
    <mergeCell ref="H76:H79"/>
    <mergeCell ref="I76:L79"/>
    <mergeCell ref="B1:E2"/>
    <mergeCell ref="D4:E4"/>
    <mergeCell ref="I4:L4"/>
    <mergeCell ref="B5:B9"/>
    <mergeCell ref="D5:E5"/>
    <mergeCell ref="G5:G6"/>
    <mergeCell ref="H5:H6"/>
    <mergeCell ref="I5:L6"/>
    <mergeCell ref="D6:E6"/>
    <mergeCell ref="G7:G8"/>
    <mergeCell ref="D13:E13"/>
    <mergeCell ref="I13:L13"/>
    <mergeCell ref="D14:E14"/>
    <mergeCell ref="G14:G15"/>
    <mergeCell ref="H14:H15"/>
    <mergeCell ref="I14:L15"/>
    <mergeCell ref="H7:H8"/>
    <mergeCell ref="I7:L8"/>
    <mergeCell ref="G9:G10"/>
    <mergeCell ref="H9:H10"/>
    <mergeCell ref="I9:L10"/>
  </mergeCells>
  <phoneticPr fontId="5"/>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D9704-C6EF-4A3A-BF58-9094104A149C}">
  <dimension ref="B1:M80"/>
  <sheetViews>
    <sheetView zoomScaleNormal="100" workbookViewId="0">
      <selection activeCell="F27" sqref="F27"/>
    </sheetView>
  </sheetViews>
  <sheetFormatPr defaultColWidth="8.88671875" defaultRowHeight="13.2"/>
  <cols>
    <col min="1" max="1" width="8.88671875" style="82"/>
    <col min="2" max="2" width="13.88671875" style="82" bestFit="1" customWidth="1"/>
    <col min="3" max="3" width="13.6640625" style="82" customWidth="1"/>
    <col min="4" max="4" width="8.88671875" style="82"/>
    <col min="5" max="5" width="12.77734375" style="82" customWidth="1"/>
    <col min="6" max="6" width="8.88671875" style="82"/>
    <col min="7" max="7" width="13.88671875" style="82" bestFit="1" customWidth="1"/>
    <col min="8" max="8" width="26.6640625" style="81" bestFit="1" customWidth="1"/>
    <col min="9" max="11" width="8.88671875" style="82"/>
    <col min="12" max="12" width="21.6640625" style="82" customWidth="1"/>
    <col min="13" max="16384" width="8.88671875" style="82"/>
  </cols>
  <sheetData>
    <row r="1" spans="2:13">
      <c r="B1" s="158" t="s">
        <v>72</v>
      </c>
      <c r="C1" s="158"/>
      <c r="D1" s="158"/>
      <c r="E1" s="158"/>
      <c r="G1" s="81"/>
    </row>
    <row r="2" spans="2:13">
      <c r="B2" s="158"/>
      <c r="C2" s="158"/>
      <c r="D2" s="158"/>
      <c r="E2" s="158"/>
      <c r="G2" s="81"/>
    </row>
    <row r="3" spans="2:13">
      <c r="B3" s="81"/>
      <c r="C3" s="81"/>
      <c r="D3" s="81"/>
      <c r="E3" s="81"/>
      <c r="F3" s="81"/>
      <c r="G3" s="81"/>
    </row>
    <row r="4" spans="2:13">
      <c r="B4" s="45"/>
      <c r="C4" s="46"/>
      <c r="D4" s="183" t="s">
        <v>54</v>
      </c>
      <c r="E4" s="183"/>
      <c r="G4" s="83"/>
      <c r="H4" s="84" t="s">
        <v>83</v>
      </c>
      <c r="I4" s="155" t="s">
        <v>82</v>
      </c>
      <c r="J4" s="155"/>
      <c r="K4" s="155"/>
      <c r="L4" s="155"/>
    </row>
    <row r="5" spans="2:13" ht="21.6" customHeight="1">
      <c r="B5" s="162" t="s">
        <v>62</v>
      </c>
      <c r="C5" s="49" t="s">
        <v>63</v>
      </c>
      <c r="D5" s="159" t="s">
        <v>137</v>
      </c>
      <c r="E5" s="159"/>
      <c r="G5" s="155" t="s">
        <v>46</v>
      </c>
      <c r="H5" s="156" t="str">
        <f>_xlfn.IFS(E7=0%,"",E7&gt;=50%,Sheet1!K4,E7&lt;50%,Sheet1!K9)</f>
        <v/>
      </c>
      <c r="I5" s="161" t="str">
        <f>_xlfn.IFS(H5="","",H5=Sheet1!K4,Sheet1!N4,H5=Sheet1!K9,Sheet1!N9)</f>
        <v/>
      </c>
      <c r="J5" s="161"/>
      <c r="K5" s="161"/>
      <c r="L5" s="161"/>
      <c r="M5" s="85"/>
    </row>
    <row r="6" spans="2:13" ht="21.6" customHeight="1">
      <c r="B6" s="163"/>
      <c r="C6" s="46" t="s">
        <v>70</v>
      </c>
      <c r="D6" s="160">
        <v>125</v>
      </c>
      <c r="E6" s="160"/>
      <c r="G6" s="155"/>
      <c r="H6" s="156"/>
      <c r="I6" s="161"/>
      <c r="J6" s="161"/>
      <c r="K6" s="161"/>
      <c r="L6" s="161"/>
      <c r="M6" s="85"/>
    </row>
    <row r="7" spans="2:13" ht="21.6" customHeight="1">
      <c r="B7" s="163"/>
      <c r="C7" s="82" t="s">
        <v>46</v>
      </c>
      <c r="D7" s="48">
        <f>SUM(学習結果表!E7:E25,学習結果表!K15:K20)</f>
        <v>0</v>
      </c>
      <c r="E7" s="61">
        <f>D7/D6</f>
        <v>0</v>
      </c>
      <c r="G7" s="155" t="s">
        <v>47</v>
      </c>
      <c r="H7" s="156" t="str">
        <f>_xlfn.IFS(E8=0%,"",E8&gt;=95%,Sheet1!B4,E8&gt;=75%,Sheet1!B9,E8&lt;75%,Sheet1!B14)</f>
        <v/>
      </c>
      <c r="I7" s="161" t="str">
        <f>_xlfn.IFS(H7="","",H7=Sheet1!B4,Sheet1!E4,H7=Sheet1!B9,Sheet1!E9,H7=Sheet1!B14,Sheet1!E14)</f>
        <v/>
      </c>
      <c r="J7" s="161"/>
      <c r="K7" s="161"/>
      <c r="L7" s="161"/>
      <c r="M7" s="86"/>
    </row>
    <row r="8" spans="2:13" ht="21.6" customHeight="1">
      <c r="B8" s="163"/>
      <c r="C8" s="82" t="s">
        <v>47</v>
      </c>
      <c r="D8" s="48">
        <f>SUM(学習結果表!F7:F25,学習結果表!L15:L20)</f>
        <v>0</v>
      </c>
      <c r="E8" s="61">
        <f>D8/D6</f>
        <v>0</v>
      </c>
      <c r="G8" s="155"/>
      <c r="H8" s="156"/>
      <c r="I8" s="161"/>
      <c r="J8" s="161"/>
      <c r="K8" s="161"/>
      <c r="L8" s="161"/>
      <c r="M8" s="86"/>
    </row>
    <row r="9" spans="2:13" ht="21.6" customHeight="1">
      <c r="B9" s="164"/>
      <c r="C9" s="87" t="s">
        <v>48</v>
      </c>
      <c r="D9" s="47">
        <f>SUM(学習結果表!G7:G25,学習結果表!M15:M20)</f>
        <v>0</v>
      </c>
      <c r="E9" s="62">
        <f>D9/D6</f>
        <v>0</v>
      </c>
      <c r="G9" s="155" t="s">
        <v>48</v>
      </c>
      <c r="H9" s="156" t="str">
        <f>_xlfn.IFS(E9=0%,"",E9&gt;=95%,Sheet1!T4,E9&gt;=75%,Sheet1!T9,E9&lt;75%,Sheet1!T14)</f>
        <v/>
      </c>
      <c r="I9" s="161" t="str">
        <f>_xlfn.IFS(H9="","",H9=Sheet1!T4,Sheet1!W4,H9=Sheet1!T9,Sheet1!W9,H9=Sheet1!T14,Sheet1!W14)</f>
        <v/>
      </c>
      <c r="J9" s="161"/>
      <c r="K9" s="161"/>
      <c r="L9" s="161"/>
      <c r="M9" s="85"/>
    </row>
    <row r="10" spans="2:13" ht="21.6" customHeight="1">
      <c r="G10" s="155"/>
      <c r="H10" s="156"/>
      <c r="I10" s="161"/>
      <c r="J10" s="161"/>
      <c r="K10" s="161"/>
      <c r="L10" s="161"/>
      <c r="M10" s="85"/>
    </row>
    <row r="11" spans="2:13" ht="21.6" customHeight="1">
      <c r="H11" s="88"/>
      <c r="I11" s="89"/>
      <c r="J11" s="89"/>
      <c r="K11" s="89"/>
      <c r="L11" s="89"/>
      <c r="M11" s="85"/>
    </row>
    <row r="12" spans="2:13" ht="21.6" customHeight="1">
      <c r="D12" s="183" t="s">
        <v>55</v>
      </c>
      <c r="E12" s="183"/>
      <c r="I12" s="158"/>
      <c r="J12" s="158"/>
      <c r="K12" s="158"/>
      <c r="L12" s="158"/>
      <c r="M12" s="90"/>
    </row>
    <row r="13" spans="2:13" ht="21.6" customHeight="1">
      <c r="B13" s="91"/>
      <c r="C13" s="91"/>
      <c r="D13" s="159" t="s">
        <v>64</v>
      </c>
      <c r="E13" s="159"/>
      <c r="G13" s="83"/>
      <c r="H13" s="84" t="s">
        <v>83</v>
      </c>
      <c r="I13" s="155" t="s">
        <v>82</v>
      </c>
      <c r="J13" s="155"/>
      <c r="K13" s="155"/>
      <c r="L13" s="155"/>
    </row>
    <row r="14" spans="2:13" ht="21.6" customHeight="1">
      <c r="C14" s="46" t="s">
        <v>70</v>
      </c>
      <c r="D14" s="160">
        <v>45</v>
      </c>
      <c r="E14" s="160"/>
      <c r="G14" s="155" t="s">
        <v>46</v>
      </c>
      <c r="H14" s="156" t="str">
        <f>_xlfn.IFS(E15=0%,"",E15&gt;=95%,Sheet1!K21,E15&gt;=75%,Sheet1!K26,E15&lt;75%,Sheet1!K31)</f>
        <v/>
      </c>
      <c r="I14" s="157" t="str">
        <f>_xlfn.IFS(H14="","",H14=Sheet1!K21,Sheet1!N21,H14=Sheet1!K26,Sheet1!N26,H14=Sheet1!K31,Sheet1!N31)</f>
        <v/>
      </c>
      <c r="J14" s="157"/>
      <c r="K14" s="157"/>
      <c r="L14" s="157"/>
    </row>
    <row r="15" spans="2:13" ht="21.6" customHeight="1">
      <c r="C15" s="82" t="s">
        <v>46</v>
      </c>
      <c r="D15" s="48">
        <f>学習結果表!E7+学習結果表!E8+学習結果表!E9+学習結果表!E10+学習結果表!E11+学習結果表!E12+学習結果表!E13+学習結果表!E14+学習結果表!E18</f>
        <v>0</v>
      </c>
      <c r="E15" s="63">
        <f>D15/$D$14</f>
        <v>0</v>
      </c>
      <c r="G15" s="155"/>
      <c r="H15" s="156"/>
      <c r="I15" s="157"/>
      <c r="J15" s="157"/>
      <c r="K15" s="157"/>
      <c r="L15" s="157"/>
    </row>
    <row r="16" spans="2:13" ht="21.6" customHeight="1">
      <c r="C16" s="82" t="s">
        <v>47</v>
      </c>
      <c r="D16" s="48">
        <f>学習結果表!F7+学習結果表!F8+学習結果表!F9+学習結果表!F10+学習結果表!F11+学習結果表!F12+学習結果表!F13+学習結果表!F14+学習結果表!F18</f>
        <v>0</v>
      </c>
      <c r="E16" s="63">
        <f>D16/$D$14</f>
        <v>0</v>
      </c>
      <c r="G16" s="155" t="s">
        <v>47</v>
      </c>
      <c r="H16" s="156" t="str">
        <f>_xlfn.IFS(E16=0%,"",E16&gt;=95%,Sheet1!B21,E16&gt;=75%,Sheet1!B26,E16&lt;75%,Sheet1!B31)</f>
        <v/>
      </c>
      <c r="I16" s="157" t="str">
        <f>_xlfn.IFS(H16="","",H16=Sheet1!B21,Sheet1!E21,H16=Sheet1!B26,Sheet1!E26,H16=Sheet1!B31,Sheet1!E31)</f>
        <v/>
      </c>
      <c r="J16" s="157"/>
      <c r="K16" s="157"/>
      <c r="L16" s="157"/>
    </row>
    <row r="17" spans="2:12" ht="21.6" customHeight="1">
      <c r="B17" s="87"/>
      <c r="C17" s="87" t="s">
        <v>48</v>
      </c>
      <c r="D17" s="47">
        <f>学習結果表!G7+学習結果表!G8+学習結果表!G9+学習結果表!G10+学習結果表!G11+学習結果表!G12+学習結果表!G13+学習結果表!G14+学習結果表!G18</f>
        <v>0</v>
      </c>
      <c r="E17" s="68">
        <f>D17/$D$14</f>
        <v>0</v>
      </c>
      <c r="G17" s="155"/>
      <c r="H17" s="156"/>
      <c r="I17" s="157"/>
      <c r="J17" s="157"/>
      <c r="K17" s="157"/>
      <c r="L17" s="157"/>
    </row>
    <row r="18" spans="2:12" ht="21.6" customHeight="1">
      <c r="G18" s="155" t="s">
        <v>48</v>
      </c>
      <c r="H18" s="156" t="str">
        <f>_xlfn.IFS(E17=0%,"",E17&gt;=95%,Sheet1!T21,E17&gt;=75%,Sheet1!T26,E17&lt;75%,Sheet1!T31)</f>
        <v/>
      </c>
      <c r="I18" s="157" t="str">
        <f>_xlfn.IFS(H18="","",H18=Sheet1!T21,Sheet1!W21,H18=Sheet1!T26,Sheet1!W26,H18=Sheet1!T31,Sheet1!W31)</f>
        <v/>
      </c>
      <c r="J18" s="157"/>
      <c r="K18" s="157"/>
      <c r="L18" s="157"/>
    </row>
    <row r="19" spans="2:12" ht="21.6" customHeight="1">
      <c r="G19" s="155"/>
      <c r="H19" s="156"/>
      <c r="I19" s="157"/>
      <c r="J19" s="157"/>
      <c r="K19" s="157"/>
      <c r="L19" s="157"/>
    </row>
    <row r="20" spans="2:12" ht="21.6" customHeight="1">
      <c r="D20" s="183" t="s">
        <v>56</v>
      </c>
      <c r="E20" s="183"/>
    </row>
    <row r="21" spans="2:12" ht="21.6" customHeight="1">
      <c r="B21" s="91"/>
      <c r="C21" s="91"/>
      <c r="D21" s="159" t="s">
        <v>65</v>
      </c>
      <c r="E21" s="159"/>
      <c r="G21" s="83"/>
      <c r="H21" s="84" t="s">
        <v>83</v>
      </c>
      <c r="I21" s="155" t="s">
        <v>82</v>
      </c>
      <c r="J21" s="155"/>
      <c r="K21" s="155"/>
      <c r="L21" s="155"/>
    </row>
    <row r="22" spans="2:12" ht="21.6" customHeight="1">
      <c r="C22" s="46" t="s">
        <v>70</v>
      </c>
      <c r="D22" s="160">
        <v>65</v>
      </c>
      <c r="E22" s="160"/>
      <c r="G22" s="155" t="s">
        <v>46</v>
      </c>
      <c r="H22" s="156" t="str">
        <f>_xlfn.IFS(E23=0%,"",E23&gt;=95%,Sheet1!K38,E23&gt;=75%,Sheet1!K43,E23&lt;75%,Sheet1!K48)</f>
        <v/>
      </c>
      <c r="I22" s="157" t="str">
        <f>_xlfn.IFS(H22="","",H22=Sheet1!K38,Sheet1!N38,H22=Sheet1!K43,Sheet1!N43,H22=Sheet1!K48,Sheet1!N48)</f>
        <v/>
      </c>
      <c r="J22" s="157"/>
      <c r="K22" s="157"/>
      <c r="L22" s="157"/>
    </row>
    <row r="23" spans="2:12" ht="21.6" customHeight="1">
      <c r="C23" s="82" t="s">
        <v>46</v>
      </c>
      <c r="D23" s="48">
        <f>SUM(学習結果表!E15:E25,学習結果表!K19:K20)</f>
        <v>0</v>
      </c>
      <c r="E23" s="63">
        <f>D23/$D$22</f>
        <v>0</v>
      </c>
      <c r="G23" s="155"/>
      <c r="H23" s="156"/>
      <c r="I23" s="157"/>
      <c r="J23" s="157"/>
      <c r="K23" s="157"/>
      <c r="L23" s="157"/>
    </row>
    <row r="24" spans="2:12" ht="21.6" customHeight="1">
      <c r="C24" s="82" t="s">
        <v>47</v>
      </c>
      <c r="D24" s="48">
        <f>SUM(学習結果表!F15:F25,学習結果表!L19:L20)</f>
        <v>0</v>
      </c>
      <c r="E24" s="63">
        <f t="shared" ref="E24:E25" si="0">D24/$D$22</f>
        <v>0</v>
      </c>
      <c r="G24" s="155" t="s">
        <v>47</v>
      </c>
      <c r="H24" s="156" t="str">
        <f>_xlfn.IFS(E24=0%,"",E24&gt;=95%,Sheet1!B38,E24&gt;=75%,Sheet1!B43,E24&lt;75%,Sheet1!B48)</f>
        <v/>
      </c>
      <c r="I24" s="157" t="str">
        <f>_xlfn.IFS(H24="","",H24=Sheet1!B38,Sheet1!E38,H24=Sheet1!B43,Sheet1!E43,H24=Sheet1!B48,Sheet1!E48)</f>
        <v/>
      </c>
      <c r="J24" s="157"/>
      <c r="K24" s="157"/>
      <c r="L24" s="157"/>
    </row>
    <row r="25" spans="2:12" ht="21.6" customHeight="1">
      <c r="B25" s="87"/>
      <c r="C25" s="87" t="s">
        <v>48</v>
      </c>
      <c r="D25" s="47">
        <f>SUM(学習結果表!G15:G25,学習結果表!M19:M20)</f>
        <v>0</v>
      </c>
      <c r="E25" s="68">
        <f t="shared" si="0"/>
        <v>0</v>
      </c>
      <c r="G25" s="155"/>
      <c r="H25" s="156"/>
      <c r="I25" s="157"/>
      <c r="J25" s="157"/>
      <c r="K25" s="157"/>
      <c r="L25" s="157"/>
    </row>
    <row r="26" spans="2:12" ht="21.6" customHeight="1">
      <c r="G26" s="155" t="s">
        <v>48</v>
      </c>
      <c r="H26" s="156" t="str">
        <f>_xlfn.IFS(E25=0%,"",E25&gt;=95%,Sheet1!T38,E25&gt;=75%,Sheet1!T43,E25&lt;75%,Sheet1!T48)</f>
        <v/>
      </c>
      <c r="I26" s="157" t="str">
        <f>_xlfn.IFS(H26="","",H26=Sheet1!T38,Sheet1!W38,H26=Sheet1!T43,Sheet1!W43,H26=Sheet1!T48,Sheet1!W48)</f>
        <v/>
      </c>
      <c r="J26" s="157"/>
      <c r="K26" s="157"/>
      <c r="L26" s="157"/>
    </row>
    <row r="27" spans="2:12" ht="21.6" customHeight="1">
      <c r="G27" s="155"/>
      <c r="H27" s="156"/>
      <c r="I27" s="157"/>
      <c r="J27" s="157"/>
      <c r="K27" s="157"/>
      <c r="L27" s="157"/>
    </row>
    <row r="28" spans="2:12" ht="21.6" customHeight="1">
      <c r="D28" s="183" t="s">
        <v>57</v>
      </c>
      <c r="E28" s="183"/>
    </row>
    <row r="29" spans="2:12" ht="21.6" customHeight="1">
      <c r="B29" s="91"/>
      <c r="C29" s="91"/>
      <c r="D29" s="159" t="s">
        <v>66</v>
      </c>
      <c r="E29" s="159"/>
      <c r="G29" s="83"/>
      <c r="H29" s="84" t="s">
        <v>83</v>
      </c>
      <c r="I29" s="155" t="s">
        <v>82</v>
      </c>
      <c r="J29" s="155"/>
      <c r="K29" s="155"/>
      <c r="L29" s="155"/>
    </row>
    <row r="30" spans="2:12" ht="21.6" customHeight="1">
      <c r="C30" s="46" t="s">
        <v>70</v>
      </c>
      <c r="D30" s="160">
        <v>30</v>
      </c>
      <c r="E30" s="160"/>
      <c r="G30" s="155" t="s">
        <v>46</v>
      </c>
      <c r="H30" s="156" t="str">
        <f>_xlfn.IFS(E31=0%,"",E31&gt;=95%,Sheet1!K55,E31&gt;75%,Sheet1!K60,E31&lt;75%,Sheet1!K65)</f>
        <v/>
      </c>
      <c r="I30" s="157" t="str">
        <f>_xlfn.IFS(H30="","",H30=Sheet1!K55,Sheet1!N55,H30=Sheet1!K60,Sheet1!N60,H30=Sheet1!K65,Sheet1!N65)</f>
        <v/>
      </c>
      <c r="J30" s="157"/>
      <c r="K30" s="157"/>
      <c r="L30" s="157"/>
    </row>
    <row r="31" spans="2:12" ht="21.6" customHeight="1">
      <c r="C31" s="82" t="s">
        <v>46</v>
      </c>
      <c r="D31" s="48">
        <f>SUM(学習結果表!E20:E25)</f>
        <v>0</v>
      </c>
      <c r="E31" s="63">
        <f>D31/$D$30</f>
        <v>0</v>
      </c>
      <c r="G31" s="155"/>
      <c r="H31" s="156"/>
      <c r="I31" s="157"/>
      <c r="J31" s="157"/>
      <c r="K31" s="157"/>
      <c r="L31" s="157"/>
    </row>
    <row r="32" spans="2:12" ht="21.6" customHeight="1">
      <c r="C32" s="82" t="s">
        <v>47</v>
      </c>
      <c r="D32" s="48">
        <f>SUM(学習結果表!F20:F25)</f>
        <v>0</v>
      </c>
      <c r="E32" s="63">
        <f t="shared" ref="E32:E33" si="1">D32/$D$30</f>
        <v>0</v>
      </c>
      <c r="G32" s="155" t="s">
        <v>47</v>
      </c>
      <c r="H32" s="156" t="str">
        <f>_xlfn.IFS(E32=0%,"",E32&gt;=95%,Sheet1!B55,E32&gt;=75%,Sheet1!B60,E32&lt;75%,Sheet1!B65)</f>
        <v/>
      </c>
      <c r="I32" s="157" t="str">
        <f>_xlfn.IFS(H32="","",H32=Sheet1!B55,Sheet1!E55,H32=Sheet1!B60,Sheet1!E60,H32=Sheet1!B65,Sheet1!E65)</f>
        <v/>
      </c>
      <c r="J32" s="157"/>
      <c r="K32" s="157"/>
      <c r="L32" s="157"/>
    </row>
    <row r="33" spans="2:12" ht="21.6" customHeight="1">
      <c r="B33" s="87"/>
      <c r="C33" s="87" t="s">
        <v>48</v>
      </c>
      <c r="D33" s="47">
        <f>SUM(学習結果表!G20:G25)</f>
        <v>0</v>
      </c>
      <c r="E33" s="68">
        <f t="shared" si="1"/>
        <v>0</v>
      </c>
      <c r="G33" s="155"/>
      <c r="H33" s="156"/>
      <c r="I33" s="157"/>
      <c r="J33" s="157"/>
      <c r="K33" s="157"/>
      <c r="L33" s="157"/>
    </row>
    <row r="34" spans="2:12" ht="21.6" customHeight="1">
      <c r="G34" s="155" t="s">
        <v>48</v>
      </c>
      <c r="H34" s="156" t="str">
        <f>_xlfn.IFS(E33=0%,"",E33&gt;=95%,Sheet1!T55,E33&gt;=75%,Sheet1!T60,E33&lt;75%,Sheet1!T65)</f>
        <v/>
      </c>
      <c r="I34" s="157" t="str">
        <f>_xlfn.IFS(H34="","",H34=Sheet1!T55,Sheet1!W55,H34=Sheet1!T60,Sheet1!W60,H34=Sheet1!T65,Sheet1!W65)</f>
        <v/>
      </c>
      <c r="J34" s="157"/>
      <c r="K34" s="157"/>
      <c r="L34" s="157"/>
    </row>
    <row r="35" spans="2:12" ht="21.6" customHeight="1">
      <c r="G35" s="155"/>
      <c r="H35" s="156"/>
      <c r="I35" s="157"/>
      <c r="J35" s="157"/>
      <c r="K35" s="157"/>
      <c r="L35" s="157"/>
    </row>
    <row r="36" spans="2:12" ht="21.6" customHeight="1">
      <c r="D36" s="183" t="s">
        <v>58</v>
      </c>
      <c r="E36" s="183"/>
      <c r="F36" s="92"/>
      <c r="G36" s="93"/>
      <c r="H36" s="94"/>
      <c r="I36" s="95"/>
      <c r="J36" s="95"/>
      <c r="K36" s="95"/>
      <c r="L36" s="95"/>
    </row>
    <row r="37" spans="2:12" ht="21.6" customHeight="1">
      <c r="B37" s="91"/>
      <c r="C37" s="91"/>
      <c r="D37" s="159" t="s">
        <v>67</v>
      </c>
      <c r="E37" s="159"/>
      <c r="G37" s="83"/>
      <c r="H37" s="84" t="s">
        <v>83</v>
      </c>
      <c r="I37" s="155" t="s">
        <v>82</v>
      </c>
      <c r="J37" s="155"/>
      <c r="K37" s="155"/>
      <c r="L37" s="155"/>
    </row>
    <row r="38" spans="2:12" ht="21.6" customHeight="1">
      <c r="C38" s="46" t="s">
        <v>70</v>
      </c>
      <c r="D38" s="160">
        <v>55</v>
      </c>
      <c r="E38" s="160"/>
      <c r="G38" s="155" t="s">
        <v>46</v>
      </c>
      <c r="H38" s="156" t="str">
        <f>_xlfn.IFS(E39=0%,"",E39&gt;=95%,Sheet1!K72,E39&gt;=75%,Sheet1!K77,E39&lt;75%,Sheet1!K82)</f>
        <v/>
      </c>
      <c r="I38" s="157" t="str">
        <f>_xlfn.IFS(H38="","",H38=Sheet1!K72,Sheet1!N72,H38=Sheet1!K77,Sheet1!N77,H38=Sheet1!K82,Sheet1!N82)</f>
        <v/>
      </c>
      <c r="J38" s="157"/>
      <c r="K38" s="157"/>
      <c r="L38" s="157"/>
    </row>
    <row r="39" spans="2:12" ht="21.6" customHeight="1">
      <c r="C39" s="82" t="s">
        <v>46</v>
      </c>
      <c r="D39" s="48">
        <f>学習結果表!E9+学習結果表!E10+学習結果表!E11+学習結果表!E12+学習結果表!E13+学習結果表!E14+学習結果表!E17+学習結果表!K15+学習結果表!K16+学習結果表!K17+学習結果表!K18</f>
        <v>0</v>
      </c>
      <c r="E39" s="74">
        <f>D39/D38</f>
        <v>0</v>
      </c>
      <c r="G39" s="155"/>
      <c r="H39" s="156"/>
      <c r="I39" s="157"/>
      <c r="J39" s="157"/>
      <c r="K39" s="157"/>
      <c r="L39" s="157"/>
    </row>
    <row r="40" spans="2:12" ht="21.6" customHeight="1">
      <c r="C40" s="82" t="s">
        <v>47</v>
      </c>
      <c r="D40" s="48">
        <f>SUM(学習結果表!F9:F14,学習結果表!F17,学習結果表!L15:L18)</f>
        <v>0</v>
      </c>
      <c r="E40" s="63">
        <f>D40/D38</f>
        <v>0</v>
      </c>
      <c r="G40" s="155" t="s">
        <v>47</v>
      </c>
      <c r="H40" s="156" t="str">
        <f>_xlfn.IFS(E40=0%,"",E40&gt;=95%,Sheet1!B72,E40&gt;=75%,Sheet1!B77,E40&lt;75%,Sheet1!B82)</f>
        <v/>
      </c>
      <c r="I40" s="157" t="str">
        <f>_xlfn.IFS(H40="","",H40=Sheet1!B72,Sheet1!E72,H40=Sheet1!B77,Sheet1!E77,H40=Sheet1!B82,Sheet1!E82)</f>
        <v/>
      </c>
      <c r="J40" s="157"/>
      <c r="K40" s="157"/>
      <c r="L40" s="157"/>
    </row>
    <row r="41" spans="2:12" ht="21.6" customHeight="1">
      <c r="B41" s="87"/>
      <c r="C41" s="87" t="s">
        <v>48</v>
      </c>
      <c r="D41" s="47">
        <f>SUM(学習結果表!G9:G14,学習結果表!G17,学習結果表!M15:M18)</f>
        <v>0</v>
      </c>
      <c r="E41" s="68">
        <f>D41/D38</f>
        <v>0</v>
      </c>
      <c r="G41" s="155"/>
      <c r="H41" s="156"/>
      <c r="I41" s="157"/>
      <c r="J41" s="157"/>
      <c r="K41" s="157"/>
      <c r="L41" s="157"/>
    </row>
    <row r="42" spans="2:12" ht="21.6" customHeight="1">
      <c r="D42" s="81"/>
      <c r="G42" s="155" t="s">
        <v>48</v>
      </c>
      <c r="H42" s="156" t="str">
        <f>_xlfn.IFS(E41=0%,"",E41&gt;=95%,Sheet1!T72,E41&gt;=75%,Sheet1!T77,E41&lt;75%,Sheet1!T82)</f>
        <v/>
      </c>
      <c r="I42" s="157" t="str">
        <f>_xlfn.IFS(H42="","",H42=Sheet1!T72,Sheet1!W72,H42=Sheet1!T77,Sheet1!W77,H42=Sheet1!T82,Sheet1!W82)</f>
        <v/>
      </c>
      <c r="J42" s="157"/>
      <c r="K42" s="157"/>
      <c r="L42" s="157"/>
    </row>
    <row r="43" spans="2:12" ht="21.6" customHeight="1">
      <c r="G43" s="155"/>
      <c r="H43" s="156"/>
      <c r="I43" s="157"/>
      <c r="J43" s="157"/>
      <c r="K43" s="157"/>
      <c r="L43" s="157"/>
    </row>
    <row r="44" spans="2:12" ht="21.6" customHeight="1">
      <c r="D44" s="183" t="s">
        <v>59</v>
      </c>
      <c r="E44" s="183"/>
      <c r="G44" s="81"/>
      <c r="H44" s="88"/>
      <c r="I44" s="89"/>
      <c r="J44" s="89"/>
      <c r="K44" s="89"/>
      <c r="L44" s="89"/>
    </row>
    <row r="45" spans="2:12" ht="21.6" customHeight="1">
      <c r="B45" s="91"/>
      <c r="C45" s="91"/>
      <c r="D45" s="159" t="s">
        <v>138</v>
      </c>
      <c r="E45" s="159"/>
      <c r="G45" s="83"/>
      <c r="H45" s="84" t="s">
        <v>83</v>
      </c>
      <c r="I45" s="155" t="s">
        <v>82</v>
      </c>
      <c r="J45" s="155"/>
      <c r="K45" s="155"/>
      <c r="L45" s="155"/>
    </row>
    <row r="46" spans="2:12" ht="21.6" customHeight="1">
      <c r="C46" s="46" t="s">
        <v>70</v>
      </c>
      <c r="D46" s="160">
        <v>15</v>
      </c>
      <c r="E46" s="160"/>
      <c r="G46" s="155" t="s">
        <v>46</v>
      </c>
      <c r="H46" s="156" t="str">
        <f>_xlfn.IFS(E47=0%,"",E47&gt;=95%,Sheet1!K89,E47&gt;=75%,Sheet1!K94,E47&lt;75%,Sheet1!K99)</f>
        <v/>
      </c>
      <c r="I46" s="157" t="str">
        <f>_xlfn.IFS(H46="","",H46=Sheet1!K89,Sheet1!N89,H46=Sheet1!K94,Sheet1!N94,H46=Sheet1!K99,Sheet1!N99)</f>
        <v/>
      </c>
      <c r="J46" s="157"/>
      <c r="K46" s="157"/>
      <c r="L46" s="157"/>
    </row>
    <row r="47" spans="2:12" ht="21.6" customHeight="1">
      <c r="C47" s="82" t="s">
        <v>46</v>
      </c>
      <c r="D47" s="48">
        <f>学習結果表!E12+学習結果表!E13+学習結果表!E14</f>
        <v>0</v>
      </c>
      <c r="E47" s="61">
        <f>D47/D46</f>
        <v>0</v>
      </c>
      <c r="G47" s="155"/>
      <c r="H47" s="156"/>
      <c r="I47" s="157"/>
      <c r="J47" s="157"/>
      <c r="K47" s="157"/>
      <c r="L47" s="157"/>
    </row>
    <row r="48" spans="2:12" ht="21.6" customHeight="1">
      <c r="C48" s="82" t="s">
        <v>47</v>
      </c>
      <c r="D48" s="48">
        <f>学習結果表!F12+学習結果表!F13+学習結果表!F14</f>
        <v>0</v>
      </c>
      <c r="E48" s="61">
        <f>D48/D46</f>
        <v>0</v>
      </c>
      <c r="G48" s="155" t="s">
        <v>47</v>
      </c>
      <c r="H48" s="156" t="str">
        <f>_xlfn.IFS(E48=0%,"",E48&gt;=95%,Sheet1!B89,E48&gt;=75%,Sheet1!B94,E48&lt;75%,Sheet1!B99)</f>
        <v/>
      </c>
      <c r="I48" s="157" t="str">
        <f>_xlfn.IFS(H48="","",H48=Sheet1!B89,Sheet1!E89,H48=Sheet1!B94,Sheet1!E94,H48=Sheet1!B99,Sheet1!E99)</f>
        <v/>
      </c>
      <c r="J48" s="157"/>
      <c r="K48" s="157"/>
      <c r="L48" s="157"/>
    </row>
    <row r="49" spans="2:12" ht="21.6" customHeight="1">
      <c r="B49" s="87"/>
      <c r="C49" s="87" t="s">
        <v>48</v>
      </c>
      <c r="D49" s="47">
        <f>学習結果表!G12+学習結果表!G13+学習結果表!G14</f>
        <v>0</v>
      </c>
      <c r="E49" s="62">
        <f>D49/D46</f>
        <v>0</v>
      </c>
      <c r="G49" s="155"/>
      <c r="H49" s="156"/>
      <c r="I49" s="157"/>
      <c r="J49" s="157"/>
      <c r="K49" s="157"/>
      <c r="L49" s="157"/>
    </row>
    <row r="50" spans="2:12" ht="21.6" customHeight="1">
      <c r="G50" s="155" t="s">
        <v>48</v>
      </c>
      <c r="H50" s="156" t="str">
        <f>_xlfn.IFS(E49=0%,"",E49&gt;=95%,Sheet1!T89,E49&gt;=75%,Sheet1!T94,E49&lt;75%,Sheet1!T99)</f>
        <v/>
      </c>
      <c r="I50" s="157" t="str">
        <f>_xlfn.IFS(H50="","",H50=Sheet1!T89,Sheet1!W89,H50=Sheet1!T94,Sheet1!W94,H50=Sheet1!T99,Sheet1!W99)</f>
        <v/>
      </c>
      <c r="J50" s="157"/>
      <c r="K50" s="157"/>
      <c r="L50" s="157"/>
    </row>
    <row r="51" spans="2:12" ht="21.6" customHeight="1">
      <c r="G51" s="155"/>
      <c r="H51" s="156"/>
      <c r="I51" s="157"/>
      <c r="J51" s="157"/>
      <c r="K51" s="157"/>
      <c r="L51" s="157"/>
    </row>
    <row r="52" spans="2:12" ht="21.6" customHeight="1">
      <c r="D52" s="182" t="s">
        <v>60</v>
      </c>
      <c r="E52" s="182"/>
      <c r="G52" s="81"/>
      <c r="H52" s="88"/>
      <c r="I52" s="89"/>
      <c r="J52" s="89"/>
      <c r="K52" s="89"/>
      <c r="L52" s="89"/>
    </row>
    <row r="53" spans="2:12" ht="21.6" customHeight="1">
      <c r="B53" s="91"/>
      <c r="C53" s="91"/>
      <c r="D53" s="159" t="s">
        <v>69</v>
      </c>
      <c r="E53" s="159"/>
      <c r="G53" s="83"/>
      <c r="H53" s="84" t="s">
        <v>83</v>
      </c>
      <c r="I53" s="155" t="s">
        <v>82</v>
      </c>
      <c r="J53" s="155"/>
      <c r="K53" s="155"/>
      <c r="L53" s="155"/>
    </row>
    <row r="54" spans="2:12" ht="21.6" customHeight="1">
      <c r="C54" s="46" t="s">
        <v>70</v>
      </c>
      <c r="D54" s="160">
        <v>15</v>
      </c>
      <c r="E54" s="160"/>
      <c r="G54" s="155" t="s">
        <v>46</v>
      </c>
      <c r="H54" s="156" t="str">
        <f>_xlfn.IFS(E55=0%,"",E55&gt;=95%,Sheet1!K106,E55&gt;=75%,Sheet1!K111,E55&lt;75%,Sheet1!K116)</f>
        <v/>
      </c>
      <c r="I54" s="157" t="str">
        <f>_xlfn.IFS(H54="","",H54=Sheet1!K106,Sheet1!N106,H54=Sheet1!K111,Sheet1!N111,H54=Sheet1!K116,Sheet1!N116)</f>
        <v/>
      </c>
      <c r="J54" s="157"/>
      <c r="K54" s="157"/>
      <c r="L54" s="157"/>
    </row>
    <row r="55" spans="2:12" ht="21.6" customHeight="1">
      <c r="C55" s="82" t="s">
        <v>46</v>
      </c>
      <c r="D55" s="48">
        <f>学習結果表!E10+学習結果表!E18+学習結果表!K18</f>
        <v>0</v>
      </c>
      <c r="E55" s="61">
        <f>D55/D54</f>
        <v>0</v>
      </c>
      <c r="G55" s="155"/>
      <c r="H55" s="156"/>
      <c r="I55" s="157"/>
      <c r="J55" s="157"/>
      <c r="K55" s="157"/>
      <c r="L55" s="157"/>
    </row>
    <row r="56" spans="2:12" ht="21.6" customHeight="1">
      <c r="C56" s="82" t="s">
        <v>47</v>
      </c>
      <c r="D56" s="48">
        <f>学習結果表!F10+学習結果表!F18+学習結果表!L18</f>
        <v>0</v>
      </c>
      <c r="E56" s="61">
        <f>D56/D54</f>
        <v>0</v>
      </c>
      <c r="G56" s="155" t="s">
        <v>47</v>
      </c>
      <c r="H56" s="156" t="str">
        <f>_xlfn.IFS(E56=0%,"",E56&gt;=95%,Sheet1!B106,E56&gt;=75%,Sheet1!B111,E56&lt;75%,Sheet1!B116)</f>
        <v/>
      </c>
      <c r="I56" s="157" t="str">
        <f>_xlfn.IFS(H56="","",H56=Sheet1!B106,Sheet1!E106,H56=Sheet1!B111,Sheet1!E111,H56=Sheet1!B116,Sheet1!E116)</f>
        <v/>
      </c>
      <c r="J56" s="157"/>
      <c r="K56" s="157"/>
      <c r="L56" s="157"/>
    </row>
    <row r="57" spans="2:12" ht="21.6" customHeight="1">
      <c r="B57" s="87"/>
      <c r="C57" s="87" t="s">
        <v>48</v>
      </c>
      <c r="D57" s="47">
        <f>学習結果表!G10+学習結果表!G18+学習結果表!M18</f>
        <v>0</v>
      </c>
      <c r="E57" s="62">
        <f>D57/D54</f>
        <v>0</v>
      </c>
      <c r="G57" s="155"/>
      <c r="H57" s="156"/>
      <c r="I57" s="157"/>
      <c r="J57" s="157"/>
      <c r="K57" s="157"/>
      <c r="L57" s="157"/>
    </row>
    <row r="58" spans="2:12" ht="21.6" customHeight="1">
      <c r="G58" s="155" t="s">
        <v>48</v>
      </c>
      <c r="H58" s="156" t="str">
        <f>_xlfn.IFS(E57=0%,"",E57&gt;=95%,Sheet1!T106,E57&gt;=75%,Sheet1!T111,E57&lt;75%,Sheet1!T116)</f>
        <v/>
      </c>
      <c r="I58" s="157" t="str">
        <f>_xlfn.IFS(H58="","",H58=Sheet1!T106,Sheet1!W106,H58=Sheet1!T111,Sheet1!W111,H58=Sheet1!T116,Sheet1!W116)</f>
        <v/>
      </c>
      <c r="J58" s="157"/>
      <c r="K58" s="157"/>
      <c r="L58" s="157"/>
    </row>
    <row r="59" spans="2:12" ht="21.6" customHeight="1">
      <c r="G59" s="155"/>
      <c r="H59" s="156"/>
      <c r="I59" s="157"/>
      <c r="J59" s="157"/>
      <c r="K59" s="157"/>
      <c r="L59" s="157"/>
    </row>
    <row r="60" spans="2:12" ht="21.6" customHeight="1">
      <c r="B60" s="87"/>
      <c r="C60" s="87"/>
      <c r="D60" s="182" t="s">
        <v>61</v>
      </c>
      <c r="E60" s="182"/>
      <c r="G60" s="96"/>
      <c r="H60" s="97"/>
      <c r="I60" s="98"/>
      <c r="J60" s="98"/>
      <c r="K60" s="98"/>
      <c r="L60" s="98"/>
    </row>
    <row r="61" spans="2:12" ht="21.6" customHeight="1">
      <c r="B61" s="91"/>
      <c r="C61" s="91"/>
      <c r="D61" s="159" t="s">
        <v>119</v>
      </c>
      <c r="E61" s="159"/>
      <c r="G61" s="83"/>
      <c r="H61" s="84" t="s">
        <v>83</v>
      </c>
      <c r="I61" s="155" t="s">
        <v>82</v>
      </c>
      <c r="J61" s="155"/>
      <c r="K61" s="155"/>
      <c r="L61" s="155"/>
    </row>
    <row r="62" spans="2:12" ht="27.6" customHeight="1">
      <c r="C62" s="46" t="s">
        <v>70</v>
      </c>
      <c r="D62" s="160">
        <v>20</v>
      </c>
      <c r="E62" s="160"/>
      <c r="G62" s="155" t="s">
        <v>46</v>
      </c>
      <c r="H62" s="156" t="str">
        <f>_xlfn.IFS(E63=0%,"",E63&gt;=95%,Sheet1!K123,E63&gt;=75%,Sheet1!K128,E63&lt;75%,Sheet1!K133)</f>
        <v/>
      </c>
      <c r="I62" s="157" t="str">
        <f>_xlfn.IFS(H62="","",H62=Sheet1!K123,Sheet1!N123,H62=Sheet1!K128,Sheet1!N128,H62=Sheet1!K133,Sheet1!N133)</f>
        <v/>
      </c>
      <c r="J62" s="157"/>
      <c r="K62" s="157"/>
      <c r="L62" s="157"/>
    </row>
    <row r="63" spans="2:12" ht="27.6" customHeight="1">
      <c r="C63" s="82" t="s">
        <v>46</v>
      </c>
      <c r="D63" s="48">
        <f>学習結果表!E11+学習結果表!E13+学習結果表!E18+学習結果表!E21</f>
        <v>0</v>
      </c>
      <c r="E63" s="61">
        <f>D63/D62</f>
        <v>0</v>
      </c>
      <c r="G63" s="155"/>
      <c r="H63" s="156"/>
      <c r="I63" s="157"/>
      <c r="J63" s="157"/>
      <c r="K63" s="157"/>
      <c r="L63" s="157"/>
    </row>
    <row r="64" spans="2:12" ht="27.6" customHeight="1">
      <c r="C64" s="82" t="s">
        <v>47</v>
      </c>
      <c r="D64" s="48">
        <f>学習結果表!F11+学習結果表!F13+学習結果表!F18+学習結果表!F21</f>
        <v>0</v>
      </c>
      <c r="E64" s="61">
        <f>D64/D62</f>
        <v>0</v>
      </c>
      <c r="G64" s="155" t="s">
        <v>47</v>
      </c>
      <c r="H64" s="156" t="str">
        <f>_xlfn.IFS(E64=0%,"",E64&gt;=95%,Sheet1!B128,E64&gt;=75%,Sheet1!B128,E64&lt;75%,Sheet1!B133)</f>
        <v/>
      </c>
      <c r="I64" s="157" t="str">
        <f>_xlfn.IFS(H64="","",H64=Sheet1!B123,Sheet1!E123,H64=Sheet1!B128,Sheet1!E128,H64=Sheet1!B133,Sheet1!E133)</f>
        <v/>
      </c>
      <c r="J64" s="157"/>
      <c r="K64" s="157"/>
      <c r="L64" s="157"/>
    </row>
    <row r="65" spans="2:12" ht="27.6" customHeight="1">
      <c r="B65" s="87"/>
      <c r="C65" s="87" t="s">
        <v>48</v>
      </c>
      <c r="D65" s="47">
        <f>学習結果表!G11+学習結果表!G13+学習結果表!G18+学習結果表!G21</f>
        <v>0</v>
      </c>
      <c r="E65" s="62">
        <f>D65/D62</f>
        <v>0</v>
      </c>
      <c r="G65" s="155"/>
      <c r="H65" s="156"/>
      <c r="I65" s="157"/>
      <c r="J65" s="157"/>
      <c r="K65" s="157"/>
      <c r="L65" s="157"/>
    </row>
    <row r="66" spans="2:12" ht="21.6" customHeight="1">
      <c r="G66" s="155" t="s">
        <v>48</v>
      </c>
      <c r="H66" s="156" t="str">
        <f>_xlfn.IFS(E65=0%,"",E65&gt;=95%,Sheet1!T123,E65&gt;=75%,Sheet1!T128,E65&lt;75%,Sheet1!T133)</f>
        <v/>
      </c>
      <c r="I66" s="157" t="str">
        <f>_xlfn.IFS(H66="","",H66=Sheet1!T123,Sheet1!W123,H66=Sheet1!T128,Sheet1!W128,H66=Sheet1!T133,Sheet1!W133)</f>
        <v/>
      </c>
      <c r="J66" s="157"/>
      <c r="K66" s="157"/>
      <c r="L66" s="157"/>
    </row>
    <row r="67" spans="2:12">
      <c r="G67" s="155"/>
      <c r="H67" s="156"/>
      <c r="I67" s="157"/>
      <c r="J67" s="157"/>
      <c r="K67" s="157"/>
      <c r="L67" s="157"/>
    </row>
    <row r="68" spans="2:12">
      <c r="G68" s="155"/>
      <c r="H68" s="156"/>
      <c r="I68" s="157"/>
      <c r="J68" s="157"/>
      <c r="K68" s="157"/>
      <c r="L68" s="157"/>
    </row>
    <row r="69" spans="2:12">
      <c r="G69" s="155"/>
      <c r="H69" s="156"/>
      <c r="I69" s="157"/>
      <c r="J69" s="157"/>
      <c r="K69" s="157"/>
      <c r="L69" s="157"/>
    </row>
    <row r="70" spans="2:12" ht="21.6" customHeight="1"/>
    <row r="71" spans="2:12" ht="21.6" customHeight="1">
      <c r="B71" s="87"/>
      <c r="C71" s="87"/>
      <c r="D71" s="181" t="s">
        <v>162</v>
      </c>
      <c r="E71" s="181"/>
      <c r="G71" s="83"/>
      <c r="H71" s="84" t="s">
        <v>83</v>
      </c>
      <c r="I71" s="155" t="s">
        <v>82</v>
      </c>
      <c r="J71" s="155"/>
      <c r="K71" s="155"/>
      <c r="L71" s="155"/>
    </row>
    <row r="72" spans="2:12" ht="21.6" customHeight="1">
      <c r="D72" s="165" t="s">
        <v>167</v>
      </c>
      <c r="E72" s="166"/>
      <c r="G72" s="155" t="s">
        <v>46</v>
      </c>
      <c r="H72" s="156" t="str">
        <f>_xlfn.IFS(E74=0%,"",E74=100%,Sheet1!K145,E74&lt;100%,Sheet1!K140)</f>
        <v/>
      </c>
      <c r="I72" s="157" t="str">
        <f>_xlfn.IFS(H72="","",H72=Sheet1!K145,Sheet1!N145,H72=Sheet1!K140,Sheet1!N140)</f>
        <v/>
      </c>
      <c r="J72" s="157"/>
      <c r="K72" s="157"/>
      <c r="L72" s="157"/>
    </row>
    <row r="73" spans="2:12" ht="21.6" customHeight="1">
      <c r="C73" s="46" t="s">
        <v>70</v>
      </c>
      <c r="D73" s="158">
        <v>10</v>
      </c>
      <c r="E73" s="158"/>
      <c r="G73" s="155"/>
      <c r="H73" s="156"/>
      <c r="I73" s="157"/>
      <c r="J73" s="157"/>
      <c r="K73" s="157"/>
      <c r="L73" s="157"/>
    </row>
    <row r="74" spans="2:12" ht="21.6" customHeight="1">
      <c r="C74" s="82" t="s">
        <v>46</v>
      </c>
      <c r="D74" s="82">
        <f>学習結果表!E16+学習結果表!K20</f>
        <v>0</v>
      </c>
      <c r="E74" s="101">
        <f>D74/D73</f>
        <v>0</v>
      </c>
      <c r="G74" s="155" t="s">
        <v>47</v>
      </c>
      <c r="H74" s="156" t="str">
        <f>_xlfn.IFS(E75=0%,"",E75=100%,Sheet1!B145,E75&lt;100%,Sheet1!B140)</f>
        <v/>
      </c>
      <c r="I74" s="157" t="str">
        <f>_xlfn.IFS(H74="","",H74=Sheet1!B145,Sheet1!E145,H74=Sheet1!B140,Sheet1!E140)</f>
        <v/>
      </c>
      <c r="J74" s="157"/>
      <c r="K74" s="157"/>
      <c r="L74" s="157"/>
    </row>
    <row r="75" spans="2:12" ht="21.6" customHeight="1">
      <c r="C75" s="82" t="s">
        <v>47</v>
      </c>
      <c r="D75" s="82">
        <f>学習結果表!F16+学習結果表!L20</f>
        <v>0</v>
      </c>
      <c r="E75" s="101">
        <f>D75/D73</f>
        <v>0</v>
      </c>
      <c r="G75" s="155"/>
      <c r="H75" s="156"/>
      <c r="I75" s="157"/>
      <c r="J75" s="157"/>
      <c r="K75" s="157"/>
      <c r="L75" s="157"/>
    </row>
    <row r="76" spans="2:12" ht="21.6" customHeight="1">
      <c r="B76" s="87"/>
      <c r="C76" s="87" t="s">
        <v>48</v>
      </c>
      <c r="D76" s="87">
        <f>学習結果表!G16+学習結果表!M20</f>
        <v>0</v>
      </c>
      <c r="E76" s="102">
        <f>D76/D73</f>
        <v>0</v>
      </c>
      <c r="G76" s="155" t="s">
        <v>48</v>
      </c>
      <c r="H76" s="156" t="str">
        <f>_xlfn.IFS(E76=0%,"",E76=100%,Sheet1!T145,E76&lt;100%,Sheet1!T140)</f>
        <v/>
      </c>
      <c r="I76" s="157" t="str">
        <f>_xlfn.IFS(H76="","",H76=Sheet1!T145,Sheet1!W145,H76=Sheet1!T140,Sheet1!W140)</f>
        <v/>
      </c>
      <c r="J76" s="157"/>
      <c r="K76" s="157"/>
      <c r="L76" s="157"/>
    </row>
    <row r="77" spans="2:12" ht="21.6" customHeight="1">
      <c r="G77" s="155"/>
      <c r="H77" s="156"/>
      <c r="I77" s="157"/>
      <c r="J77" s="157"/>
      <c r="K77" s="157"/>
      <c r="L77" s="157"/>
    </row>
    <row r="78" spans="2:12" ht="21.6" customHeight="1">
      <c r="G78" s="155"/>
      <c r="H78" s="156"/>
      <c r="I78" s="157"/>
      <c r="J78" s="157"/>
      <c r="K78" s="157"/>
      <c r="L78" s="157"/>
    </row>
    <row r="79" spans="2:12" ht="21.6" customHeight="1">
      <c r="G79" s="155"/>
      <c r="H79" s="156"/>
      <c r="I79" s="157"/>
      <c r="J79" s="157"/>
      <c r="K79" s="157"/>
      <c r="L79" s="157"/>
    </row>
    <row r="80" spans="2:12" ht="21.6" customHeight="1"/>
  </sheetData>
  <sheetProtection algorithmName="SHA-512" hashValue="8axQoYqm4I7TN1KIv2W0xukVb2Va/5gGroo8q0b4aGz+oI7O6FSVUgAdzWuS5NOdfG1vp1DyMXtBLc1l3+tR1g==" saltValue="FG34aiJMeE2Otlwx/XHkIA==" spinCount="100000" sheet="1" objects="1" scenarios="1" selectLockedCells="1" selectUnlockedCells="1"/>
  <mergeCells count="120">
    <mergeCell ref="D73:E73"/>
    <mergeCell ref="G72:G73"/>
    <mergeCell ref="H72:H73"/>
    <mergeCell ref="I72:L73"/>
    <mergeCell ref="G74:G75"/>
    <mergeCell ref="H74:H75"/>
    <mergeCell ref="I74:L75"/>
    <mergeCell ref="D72:E72"/>
    <mergeCell ref="D60:E60"/>
    <mergeCell ref="D61:E61"/>
    <mergeCell ref="I61:L61"/>
    <mergeCell ref="D62:E62"/>
    <mergeCell ref="G62:G63"/>
    <mergeCell ref="H62:H63"/>
    <mergeCell ref="I62:L63"/>
    <mergeCell ref="D71:E71"/>
    <mergeCell ref="I71:L71"/>
    <mergeCell ref="I66:L69"/>
    <mergeCell ref="H66:H69"/>
    <mergeCell ref="G66:G69"/>
    <mergeCell ref="G56:G57"/>
    <mergeCell ref="H56:H57"/>
    <mergeCell ref="I56:L57"/>
    <mergeCell ref="G58:G59"/>
    <mergeCell ref="H58:H59"/>
    <mergeCell ref="I58:L59"/>
    <mergeCell ref="G64:G65"/>
    <mergeCell ref="H64:H65"/>
    <mergeCell ref="I64:L65"/>
    <mergeCell ref="D52:E52"/>
    <mergeCell ref="D53:E53"/>
    <mergeCell ref="I53:L53"/>
    <mergeCell ref="D54:E54"/>
    <mergeCell ref="G54:G55"/>
    <mergeCell ref="H54:H55"/>
    <mergeCell ref="I54:L55"/>
    <mergeCell ref="G48:G49"/>
    <mergeCell ref="H48:H49"/>
    <mergeCell ref="I48:L49"/>
    <mergeCell ref="G50:G51"/>
    <mergeCell ref="H50:H51"/>
    <mergeCell ref="I50:L51"/>
    <mergeCell ref="D44:E44"/>
    <mergeCell ref="D45:E45"/>
    <mergeCell ref="I45:L45"/>
    <mergeCell ref="D46:E46"/>
    <mergeCell ref="G46:G47"/>
    <mergeCell ref="H46:H47"/>
    <mergeCell ref="I46:L47"/>
    <mergeCell ref="G40:G41"/>
    <mergeCell ref="H40:H41"/>
    <mergeCell ref="I40:L41"/>
    <mergeCell ref="G42:G43"/>
    <mergeCell ref="H42:H43"/>
    <mergeCell ref="I42:L43"/>
    <mergeCell ref="D36:E36"/>
    <mergeCell ref="D37:E37"/>
    <mergeCell ref="I37:L37"/>
    <mergeCell ref="D38:E38"/>
    <mergeCell ref="G38:G39"/>
    <mergeCell ref="H38:H39"/>
    <mergeCell ref="I38:L39"/>
    <mergeCell ref="G32:G33"/>
    <mergeCell ref="H32:H33"/>
    <mergeCell ref="I32:L33"/>
    <mergeCell ref="G34:G35"/>
    <mergeCell ref="H34:H35"/>
    <mergeCell ref="I34:L35"/>
    <mergeCell ref="D28:E28"/>
    <mergeCell ref="D29:E29"/>
    <mergeCell ref="I29:L29"/>
    <mergeCell ref="D30:E30"/>
    <mergeCell ref="G30:G31"/>
    <mergeCell ref="H30:H31"/>
    <mergeCell ref="I30:L31"/>
    <mergeCell ref="G24:G25"/>
    <mergeCell ref="H24:H25"/>
    <mergeCell ref="I24:L25"/>
    <mergeCell ref="G26:G27"/>
    <mergeCell ref="H26:H27"/>
    <mergeCell ref="I26:L27"/>
    <mergeCell ref="D12:E12"/>
    <mergeCell ref="I12:L12"/>
    <mergeCell ref="D20:E20"/>
    <mergeCell ref="D21:E21"/>
    <mergeCell ref="I21:L21"/>
    <mergeCell ref="D22:E22"/>
    <mergeCell ref="G22:G23"/>
    <mergeCell ref="H22:H23"/>
    <mergeCell ref="I22:L23"/>
    <mergeCell ref="G16:G17"/>
    <mergeCell ref="H16:H17"/>
    <mergeCell ref="I16:L17"/>
    <mergeCell ref="G18:G19"/>
    <mergeCell ref="H18:H19"/>
    <mergeCell ref="I18:L19"/>
    <mergeCell ref="G76:G79"/>
    <mergeCell ref="H76:H79"/>
    <mergeCell ref="I76:L79"/>
    <mergeCell ref="B1:E2"/>
    <mergeCell ref="D4:E4"/>
    <mergeCell ref="I4:L4"/>
    <mergeCell ref="B5:B9"/>
    <mergeCell ref="D5:E5"/>
    <mergeCell ref="G5:G6"/>
    <mergeCell ref="H5:H6"/>
    <mergeCell ref="I5:L6"/>
    <mergeCell ref="D6:E6"/>
    <mergeCell ref="G7:G8"/>
    <mergeCell ref="D13:E13"/>
    <mergeCell ref="I13:L13"/>
    <mergeCell ref="D14:E14"/>
    <mergeCell ref="G14:G15"/>
    <mergeCell ref="H14:H15"/>
    <mergeCell ref="I14:L15"/>
    <mergeCell ref="H7:H8"/>
    <mergeCell ref="I7:L8"/>
    <mergeCell ref="G9:G10"/>
    <mergeCell ref="H9:H10"/>
    <mergeCell ref="I9:L10"/>
  </mergeCells>
  <phoneticPr fontId="5"/>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AC39-71CB-4DDC-8BD8-683BAC806B00}">
  <dimension ref="A1:Z156"/>
  <sheetViews>
    <sheetView topLeftCell="A118" zoomScale="90" zoomScaleNormal="90" workbookViewId="0">
      <selection activeCell="L160" sqref="L160"/>
    </sheetView>
  </sheetViews>
  <sheetFormatPr defaultColWidth="8.88671875" defaultRowHeight="13.2"/>
  <cols>
    <col min="1" max="4" width="8.88671875" style="44"/>
    <col min="5" max="8" width="8.88671875" style="79"/>
    <col min="9" max="13" width="8.88671875" style="44"/>
    <col min="14" max="17" width="8.88671875" style="79"/>
    <col min="18" max="22" width="8.88671875" style="44"/>
    <col min="23" max="26" width="8.88671875" style="79"/>
    <col min="27" max="16384" width="8.88671875" style="44"/>
  </cols>
  <sheetData>
    <row r="1" spans="1:26" ht="16.2">
      <c r="A1" s="177" t="s">
        <v>106</v>
      </c>
      <c r="B1" s="177"/>
      <c r="C1" s="177"/>
      <c r="D1" s="177"/>
      <c r="E1" s="177"/>
      <c r="F1" s="177"/>
      <c r="G1" s="177"/>
      <c r="H1" s="177"/>
      <c r="J1" s="178" t="s">
        <v>116</v>
      </c>
      <c r="K1" s="178"/>
      <c r="L1" s="178"/>
      <c r="M1" s="178"/>
      <c r="N1" s="178"/>
      <c r="O1" s="178"/>
      <c r="P1" s="178"/>
      <c r="Q1" s="178"/>
      <c r="R1" s="65"/>
      <c r="S1" s="177" t="s">
        <v>112</v>
      </c>
      <c r="T1" s="177"/>
      <c r="U1" s="177"/>
      <c r="V1" s="177"/>
      <c r="W1" s="177"/>
      <c r="X1" s="177"/>
      <c r="Y1" s="177"/>
      <c r="Z1" s="177"/>
    </row>
    <row r="2" spans="1:26" ht="16.2">
      <c r="A2" s="66"/>
      <c r="B2" s="66"/>
      <c r="C2" s="66"/>
      <c r="D2" s="66"/>
      <c r="E2" s="75"/>
      <c r="F2" s="75"/>
      <c r="G2" s="75"/>
      <c r="H2" s="75"/>
      <c r="J2" s="64"/>
      <c r="K2" s="64"/>
      <c r="L2" s="64"/>
      <c r="M2" s="64"/>
      <c r="N2" s="77"/>
      <c r="O2" s="77"/>
      <c r="P2" s="77"/>
      <c r="Q2" s="77"/>
      <c r="R2" s="65"/>
      <c r="S2" s="64"/>
      <c r="T2" s="64"/>
      <c r="U2" s="64"/>
      <c r="V2" s="64"/>
      <c r="W2" s="77"/>
      <c r="X2" s="77"/>
      <c r="Y2" s="77"/>
      <c r="Z2" s="77"/>
    </row>
    <row r="3" spans="1:26" ht="13.2" customHeight="1">
      <c r="A3" s="176" t="s">
        <v>74</v>
      </c>
      <c r="B3" s="176"/>
      <c r="C3" s="176"/>
      <c r="D3" s="176"/>
      <c r="E3" s="176"/>
      <c r="F3" s="176"/>
      <c r="G3" s="176"/>
      <c r="H3" s="176"/>
      <c r="J3" s="167" t="s">
        <v>74</v>
      </c>
      <c r="K3" s="167"/>
      <c r="L3" s="167"/>
      <c r="M3" s="167"/>
      <c r="N3" s="167"/>
      <c r="O3" s="167"/>
      <c r="P3" s="167"/>
      <c r="Q3" s="167"/>
      <c r="S3" s="167" t="s">
        <v>74</v>
      </c>
      <c r="T3" s="167"/>
      <c r="U3" s="167"/>
      <c r="V3" s="167"/>
      <c r="W3" s="167"/>
      <c r="X3" s="167"/>
      <c r="Y3" s="167"/>
      <c r="Z3" s="167"/>
    </row>
    <row r="4" spans="1:26">
      <c r="A4" s="167" t="s">
        <v>75</v>
      </c>
      <c r="B4" s="171" t="s">
        <v>99</v>
      </c>
      <c r="C4" s="171"/>
      <c r="D4" s="171"/>
      <c r="E4" s="168" t="s">
        <v>136</v>
      </c>
      <c r="F4" s="168"/>
      <c r="G4" s="168"/>
      <c r="H4" s="168"/>
      <c r="J4" s="167" t="s">
        <v>102</v>
      </c>
      <c r="K4" s="167" t="s">
        <v>121</v>
      </c>
      <c r="L4" s="167"/>
      <c r="M4" s="167"/>
      <c r="N4" s="173" t="s">
        <v>152</v>
      </c>
      <c r="O4" s="173"/>
      <c r="P4" s="173"/>
      <c r="Q4" s="173"/>
      <c r="S4" s="167" t="s">
        <v>75</v>
      </c>
      <c r="T4" s="171" t="s">
        <v>99</v>
      </c>
      <c r="U4" s="171"/>
      <c r="V4" s="171"/>
      <c r="W4" s="168" t="s">
        <v>113</v>
      </c>
      <c r="X4" s="168"/>
      <c r="Y4" s="168"/>
      <c r="Z4" s="168"/>
    </row>
    <row r="5" spans="1:26">
      <c r="A5" s="167"/>
      <c r="B5" s="171"/>
      <c r="C5" s="171"/>
      <c r="D5" s="171"/>
      <c r="E5" s="168"/>
      <c r="F5" s="168"/>
      <c r="G5" s="168"/>
      <c r="H5" s="168"/>
      <c r="J5" s="167"/>
      <c r="K5" s="167"/>
      <c r="L5" s="167"/>
      <c r="M5" s="167"/>
      <c r="N5" s="173"/>
      <c r="O5" s="173"/>
      <c r="P5" s="173"/>
      <c r="Q5" s="173"/>
      <c r="S5" s="167"/>
      <c r="T5" s="171"/>
      <c r="U5" s="171"/>
      <c r="V5" s="171"/>
      <c r="W5" s="168"/>
      <c r="X5" s="168"/>
      <c r="Y5" s="168"/>
      <c r="Z5" s="168"/>
    </row>
    <row r="6" spans="1:26">
      <c r="A6" s="167"/>
      <c r="B6" s="171"/>
      <c r="C6" s="171"/>
      <c r="D6" s="171"/>
      <c r="E6" s="168"/>
      <c r="F6" s="168"/>
      <c r="G6" s="168"/>
      <c r="H6" s="168"/>
      <c r="J6" s="167"/>
      <c r="K6" s="167"/>
      <c r="L6" s="167"/>
      <c r="M6" s="167"/>
      <c r="N6" s="173"/>
      <c r="O6" s="173"/>
      <c r="P6" s="173"/>
      <c r="Q6" s="173"/>
      <c r="S6" s="167"/>
      <c r="T6" s="171"/>
      <c r="U6" s="171"/>
      <c r="V6" s="171"/>
      <c r="W6" s="168"/>
      <c r="X6" s="168"/>
      <c r="Y6" s="168"/>
      <c r="Z6" s="168"/>
    </row>
    <row r="7" spans="1:26">
      <c r="A7" s="167"/>
      <c r="B7" s="171"/>
      <c r="C7" s="171"/>
      <c r="D7" s="171"/>
      <c r="E7" s="168"/>
      <c r="F7" s="168"/>
      <c r="G7" s="168"/>
      <c r="H7" s="168"/>
      <c r="J7" s="167"/>
      <c r="K7" s="167"/>
      <c r="L7" s="167"/>
      <c r="M7" s="167"/>
      <c r="N7" s="173"/>
      <c r="O7" s="173"/>
      <c r="P7" s="173"/>
      <c r="Q7" s="173"/>
      <c r="S7" s="167"/>
      <c r="T7" s="171"/>
      <c r="U7" s="171"/>
      <c r="V7" s="171"/>
      <c r="W7" s="168"/>
      <c r="X7" s="168"/>
      <c r="Y7" s="168"/>
      <c r="Z7" s="168"/>
    </row>
    <row r="8" spans="1:26">
      <c r="A8" s="167"/>
      <c r="B8" s="171"/>
      <c r="C8" s="171"/>
      <c r="D8" s="171"/>
      <c r="E8" s="168"/>
      <c r="F8" s="168"/>
      <c r="G8" s="168"/>
      <c r="H8" s="168"/>
      <c r="J8" s="167"/>
      <c r="K8" s="167"/>
      <c r="L8" s="167"/>
      <c r="M8" s="167"/>
      <c r="N8" s="173"/>
      <c r="O8" s="173"/>
      <c r="P8" s="173"/>
      <c r="Q8" s="173"/>
      <c r="S8" s="167"/>
      <c r="T8" s="171"/>
      <c r="U8" s="171"/>
      <c r="V8" s="171"/>
      <c r="W8" s="168"/>
      <c r="X8" s="168"/>
      <c r="Y8" s="168"/>
      <c r="Z8" s="168"/>
    </row>
    <row r="9" spans="1:26" ht="13.5" customHeight="1">
      <c r="A9" s="167" t="s">
        <v>76</v>
      </c>
      <c r="B9" s="167" t="s">
        <v>97</v>
      </c>
      <c r="C9" s="167"/>
      <c r="D9" s="167"/>
      <c r="E9" s="168" t="s">
        <v>84</v>
      </c>
      <c r="F9" s="168"/>
      <c r="G9" s="168"/>
      <c r="H9" s="168"/>
      <c r="J9" s="167" t="s">
        <v>103</v>
      </c>
      <c r="K9" s="171" t="s">
        <v>146</v>
      </c>
      <c r="L9" s="171"/>
      <c r="M9" s="171"/>
      <c r="N9" s="168" t="s">
        <v>134</v>
      </c>
      <c r="O9" s="168"/>
      <c r="P9" s="168"/>
      <c r="Q9" s="168"/>
      <c r="S9" s="167" t="s">
        <v>76</v>
      </c>
      <c r="T9" s="171" t="s">
        <v>97</v>
      </c>
      <c r="U9" s="171"/>
      <c r="V9" s="171"/>
      <c r="W9" s="168" t="s">
        <v>114</v>
      </c>
      <c r="X9" s="168"/>
      <c r="Y9" s="168"/>
      <c r="Z9" s="168"/>
    </row>
    <row r="10" spans="1:26">
      <c r="A10" s="167"/>
      <c r="B10" s="167"/>
      <c r="C10" s="167"/>
      <c r="D10" s="167"/>
      <c r="E10" s="168"/>
      <c r="F10" s="168"/>
      <c r="G10" s="168"/>
      <c r="H10" s="168"/>
      <c r="J10" s="167"/>
      <c r="K10" s="171"/>
      <c r="L10" s="171"/>
      <c r="M10" s="171"/>
      <c r="N10" s="168"/>
      <c r="O10" s="168"/>
      <c r="P10" s="168"/>
      <c r="Q10" s="168"/>
      <c r="S10" s="167"/>
      <c r="T10" s="171"/>
      <c r="U10" s="171"/>
      <c r="V10" s="171"/>
      <c r="W10" s="168"/>
      <c r="X10" s="168"/>
      <c r="Y10" s="168"/>
      <c r="Z10" s="168"/>
    </row>
    <row r="11" spans="1:26">
      <c r="A11" s="167"/>
      <c r="B11" s="167"/>
      <c r="C11" s="167"/>
      <c r="D11" s="167"/>
      <c r="E11" s="168"/>
      <c r="F11" s="168"/>
      <c r="G11" s="168"/>
      <c r="H11" s="168"/>
      <c r="J11" s="167"/>
      <c r="K11" s="171"/>
      <c r="L11" s="171"/>
      <c r="M11" s="171"/>
      <c r="N11" s="168"/>
      <c r="O11" s="168"/>
      <c r="P11" s="168"/>
      <c r="Q11" s="168"/>
      <c r="S11" s="167"/>
      <c r="T11" s="171"/>
      <c r="U11" s="171"/>
      <c r="V11" s="171"/>
      <c r="W11" s="168"/>
      <c r="X11" s="168"/>
      <c r="Y11" s="168"/>
      <c r="Z11" s="168"/>
    </row>
    <row r="12" spans="1:26">
      <c r="A12" s="167"/>
      <c r="B12" s="167"/>
      <c r="C12" s="167"/>
      <c r="D12" s="167"/>
      <c r="E12" s="168"/>
      <c r="F12" s="168"/>
      <c r="G12" s="168"/>
      <c r="H12" s="168"/>
      <c r="J12" s="167"/>
      <c r="K12" s="171"/>
      <c r="L12" s="171"/>
      <c r="M12" s="171"/>
      <c r="N12" s="168"/>
      <c r="O12" s="168"/>
      <c r="P12" s="168"/>
      <c r="Q12" s="168"/>
      <c r="S12" s="167"/>
      <c r="T12" s="171"/>
      <c r="U12" s="171"/>
      <c r="V12" s="171"/>
      <c r="W12" s="168"/>
      <c r="X12" s="168"/>
      <c r="Y12" s="168"/>
      <c r="Z12" s="168"/>
    </row>
    <row r="13" spans="1:26">
      <c r="A13" s="167"/>
      <c r="B13" s="167"/>
      <c r="C13" s="167"/>
      <c r="D13" s="167"/>
      <c r="E13" s="168"/>
      <c r="F13" s="168"/>
      <c r="G13" s="168"/>
      <c r="H13" s="168"/>
      <c r="J13" s="167"/>
      <c r="K13" s="171"/>
      <c r="L13" s="171"/>
      <c r="M13" s="171"/>
      <c r="N13" s="168"/>
      <c r="O13" s="168"/>
      <c r="P13" s="168"/>
      <c r="Q13" s="168"/>
      <c r="S13" s="167"/>
      <c r="T13" s="171"/>
      <c r="U13" s="171"/>
      <c r="V13" s="171"/>
      <c r="W13" s="168"/>
      <c r="X13" s="168"/>
      <c r="Y13" s="168"/>
      <c r="Z13" s="168"/>
    </row>
    <row r="14" spans="1:26" ht="13.5" customHeight="1">
      <c r="A14" s="167" t="s">
        <v>77</v>
      </c>
      <c r="B14" s="171" t="s">
        <v>147</v>
      </c>
      <c r="C14" s="171"/>
      <c r="D14" s="171"/>
      <c r="E14" s="168" t="s">
        <v>160</v>
      </c>
      <c r="F14" s="168"/>
      <c r="G14" s="168"/>
      <c r="H14" s="168"/>
      <c r="J14" s="167"/>
      <c r="K14" s="167"/>
      <c r="L14" s="167"/>
      <c r="M14" s="167"/>
      <c r="N14" s="168"/>
      <c r="O14" s="168"/>
      <c r="P14" s="168"/>
      <c r="Q14" s="168"/>
      <c r="S14" s="167" t="s">
        <v>77</v>
      </c>
      <c r="T14" s="171" t="s">
        <v>147</v>
      </c>
      <c r="U14" s="171"/>
      <c r="V14" s="171"/>
      <c r="W14" s="168" t="s">
        <v>115</v>
      </c>
      <c r="X14" s="168"/>
      <c r="Y14" s="168"/>
      <c r="Z14" s="168"/>
    </row>
    <row r="15" spans="1:26">
      <c r="A15" s="167"/>
      <c r="B15" s="171"/>
      <c r="C15" s="171"/>
      <c r="D15" s="171"/>
      <c r="E15" s="168"/>
      <c r="F15" s="168"/>
      <c r="G15" s="168"/>
      <c r="H15" s="168"/>
      <c r="J15" s="167"/>
      <c r="K15" s="167"/>
      <c r="L15" s="167"/>
      <c r="M15" s="167"/>
      <c r="N15" s="168"/>
      <c r="O15" s="168"/>
      <c r="P15" s="168"/>
      <c r="Q15" s="168"/>
      <c r="S15" s="167"/>
      <c r="T15" s="171"/>
      <c r="U15" s="171"/>
      <c r="V15" s="171"/>
      <c r="W15" s="168"/>
      <c r="X15" s="168"/>
      <c r="Y15" s="168"/>
      <c r="Z15" s="168"/>
    </row>
    <row r="16" spans="1:26">
      <c r="A16" s="167"/>
      <c r="B16" s="171"/>
      <c r="C16" s="171"/>
      <c r="D16" s="171"/>
      <c r="E16" s="168"/>
      <c r="F16" s="168"/>
      <c r="G16" s="168"/>
      <c r="H16" s="168"/>
      <c r="J16" s="167"/>
      <c r="K16" s="167"/>
      <c r="L16" s="167"/>
      <c r="M16" s="167"/>
      <c r="N16" s="168"/>
      <c r="O16" s="168"/>
      <c r="P16" s="168"/>
      <c r="Q16" s="168"/>
      <c r="S16" s="167"/>
      <c r="T16" s="171"/>
      <c r="U16" s="171"/>
      <c r="V16" s="171"/>
      <c r="W16" s="168"/>
      <c r="X16" s="168"/>
      <c r="Y16" s="168"/>
      <c r="Z16" s="168"/>
    </row>
    <row r="17" spans="1:26">
      <c r="A17" s="167"/>
      <c r="B17" s="171"/>
      <c r="C17" s="171"/>
      <c r="D17" s="171"/>
      <c r="E17" s="168"/>
      <c r="F17" s="168"/>
      <c r="G17" s="168"/>
      <c r="H17" s="168"/>
      <c r="J17" s="167"/>
      <c r="K17" s="167"/>
      <c r="L17" s="167"/>
      <c r="M17" s="167"/>
      <c r="N17" s="168"/>
      <c r="O17" s="168"/>
      <c r="P17" s="168"/>
      <c r="Q17" s="168"/>
      <c r="S17" s="167"/>
      <c r="T17" s="171"/>
      <c r="U17" s="171"/>
      <c r="V17" s="171"/>
      <c r="W17" s="168"/>
      <c r="X17" s="168"/>
      <c r="Y17" s="168"/>
      <c r="Z17" s="168"/>
    </row>
    <row r="18" spans="1:26">
      <c r="A18" s="167"/>
      <c r="B18" s="171"/>
      <c r="C18" s="171"/>
      <c r="D18" s="171"/>
      <c r="E18" s="168"/>
      <c r="F18" s="168"/>
      <c r="G18" s="168"/>
      <c r="H18" s="168"/>
      <c r="J18" s="167"/>
      <c r="K18" s="167"/>
      <c r="L18" s="167"/>
      <c r="M18" s="167"/>
      <c r="N18" s="168"/>
      <c r="O18" s="168"/>
      <c r="P18" s="168"/>
      <c r="Q18" s="168"/>
      <c r="S18" s="167"/>
      <c r="T18" s="171"/>
      <c r="U18" s="171"/>
      <c r="V18" s="171"/>
      <c r="W18" s="168"/>
      <c r="X18" s="168"/>
      <c r="Y18" s="168"/>
      <c r="Z18" s="168"/>
    </row>
    <row r="20" spans="1:26">
      <c r="A20" s="167" t="s">
        <v>55</v>
      </c>
      <c r="B20" s="167"/>
      <c r="C20" s="167"/>
      <c r="D20" s="167"/>
      <c r="E20" s="167"/>
      <c r="F20" s="167"/>
      <c r="G20" s="167"/>
      <c r="H20" s="167"/>
      <c r="J20" s="167" t="s">
        <v>55</v>
      </c>
      <c r="K20" s="167"/>
      <c r="L20" s="167"/>
      <c r="M20" s="167"/>
      <c r="N20" s="167"/>
      <c r="O20" s="167"/>
      <c r="P20" s="167"/>
      <c r="Q20" s="167"/>
      <c r="S20" s="167" t="s">
        <v>55</v>
      </c>
      <c r="T20" s="167"/>
      <c r="U20" s="167"/>
      <c r="V20" s="167"/>
      <c r="W20" s="167"/>
      <c r="X20" s="167"/>
      <c r="Y20" s="167"/>
      <c r="Z20" s="167"/>
    </row>
    <row r="21" spans="1:26" ht="13.2" customHeight="1">
      <c r="A21" s="167" t="s">
        <v>75</v>
      </c>
      <c r="B21" s="171" t="s">
        <v>148</v>
      </c>
      <c r="C21" s="171"/>
      <c r="D21" s="171"/>
      <c r="E21" s="173" t="s">
        <v>156</v>
      </c>
      <c r="F21" s="173"/>
      <c r="G21" s="173"/>
      <c r="H21" s="173"/>
      <c r="I21" s="78"/>
      <c r="J21" s="171" t="s">
        <v>75</v>
      </c>
      <c r="K21" s="175" t="s">
        <v>153</v>
      </c>
      <c r="L21" s="175"/>
      <c r="M21" s="175"/>
      <c r="N21" s="172" t="s">
        <v>150</v>
      </c>
      <c r="O21" s="172"/>
      <c r="P21" s="172"/>
      <c r="Q21" s="172"/>
      <c r="R21" s="78"/>
      <c r="S21" s="171" t="s">
        <v>75</v>
      </c>
      <c r="T21" s="171" t="s">
        <v>148</v>
      </c>
      <c r="U21" s="171"/>
      <c r="V21" s="171"/>
      <c r="W21" s="168" t="s">
        <v>87</v>
      </c>
      <c r="X21" s="168"/>
      <c r="Y21" s="168"/>
      <c r="Z21" s="168"/>
    </row>
    <row r="22" spans="1:26">
      <c r="A22" s="167"/>
      <c r="B22" s="171"/>
      <c r="C22" s="171"/>
      <c r="D22" s="171"/>
      <c r="E22" s="173"/>
      <c r="F22" s="173"/>
      <c r="G22" s="173"/>
      <c r="H22" s="173"/>
      <c r="I22" s="78"/>
      <c r="J22" s="171"/>
      <c r="K22" s="175"/>
      <c r="L22" s="175"/>
      <c r="M22" s="175"/>
      <c r="N22" s="172"/>
      <c r="O22" s="172"/>
      <c r="P22" s="172"/>
      <c r="Q22" s="172"/>
      <c r="R22" s="78"/>
      <c r="S22" s="171"/>
      <c r="T22" s="171"/>
      <c r="U22" s="171"/>
      <c r="V22" s="171"/>
      <c r="W22" s="168"/>
      <c r="X22" s="168"/>
      <c r="Y22" s="168"/>
      <c r="Z22" s="168"/>
    </row>
    <row r="23" spans="1:26">
      <c r="A23" s="167"/>
      <c r="B23" s="171"/>
      <c r="C23" s="171"/>
      <c r="D23" s="171"/>
      <c r="E23" s="173"/>
      <c r="F23" s="173"/>
      <c r="G23" s="173"/>
      <c r="H23" s="173"/>
      <c r="I23" s="78"/>
      <c r="J23" s="171"/>
      <c r="K23" s="175"/>
      <c r="L23" s="175"/>
      <c r="M23" s="175"/>
      <c r="N23" s="172"/>
      <c r="O23" s="172"/>
      <c r="P23" s="172"/>
      <c r="Q23" s="172"/>
      <c r="R23" s="78"/>
      <c r="S23" s="171"/>
      <c r="T23" s="171"/>
      <c r="U23" s="171"/>
      <c r="V23" s="171"/>
      <c r="W23" s="168"/>
      <c r="X23" s="168"/>
      <c r="Y23" s="168"/>
      <c r="Z23" s="168"/>
    </row>
    <row r="24" spans="1:26">
      <c r="A24" s="167"/>
      <c r="B24" s="171"/>
      <c r="C24" s="171"/>
      <c r="D24" s="171"/>
      <c r="E24" s="173"/>
      <c r="F24" s="173"/>
      <c r="G24" s="173"/>
      <c r="H24" s="173"/>
      <c r="I24" s="78"/>
      <c r="J24" s="171"/>
      <c r="K24" s="175"/>
      <c r="L24" s="175"/>
      <c r="M24" s="175"/>
      <c r="N24" s="172"/>
      <c r="O24" s="172"/>
      <c r="P24" s="172"/>
      <c r="Q24" s="172"/>
      <c r="R24" s="78"/>
      <c r="S24" s="171"/>
      <c r="T24" s="171"/>
      <c r="U24" s="171"/>
      <c r="V24" s="171"/>
      <c r="W24" s="168"/>
      <c r="X24" s="168"/>
      <c r="Y24" s="168"/>
      <c r="Z24" s="168"/>
    </row>
    <row r="25" spans="1:26">
      <c r="A25" s="167"/>
      <c r="B25" s="171"/>
      <c r="C25" s="171"/>
      <c r="D25" s="171"/>
      <c r="E25" s="173"/>
      <c r="F25" s="173"/>
      <c r="G25" s="173"/>
      <c r="H25" s="173"/>
      <c r="I25" s="78"/>
      <c r="J25" s="171"/>
      <c r="K25" s="175"/>
      <c r="L25" s="175"/>
      <c r="M25" s="175"/>
      <c r="N25" s="172"/>
      <c r="O25" s="172"/>
      <c r="P25" s="172"/>
      <c r="Q25" s="172"/>
      <c r="R25" s="78"/>
      <c r="S25" s="171"/>
      <c r="T25" s="171"/>
      <c r="U25" s="171"/>
      <c r="V25" s="171"/>
      <c r="W25" s="168"/>
      <c r="X25" s="168"/>
      <c r="Y25" s="168"/>
      <c r="Z25" s="168"/>
    </row>
    <row r="26" spans="1:26" ht="13.2" customHeight="1">
      <c r="A26" s="167" t="s">
        <v>76</v>
      </c>
      <c r="B26" s="167" t="s">
        <v>88</v>
      </c>
      <c r="C26" s="167"/>
      <c r="D26" s="167"/>
      <c r="E26" s="168" t="s">
        <v>89</v>
      </c>
      <c r="F26" s="168"/>
      <c r="G26" s="168"/>
      <c r="H26" s="168"/>
      <c r="J26" s="167" t="s">
        <v>76</v>
      </c>
      <c r="K26" s="167" t="s">
        <v>88</v>
      </c>
      <c r="L26" s="167"/>
      <c r="M26" s="167"/>
      <c r="N26" s="168" t="s">
        <v>89</v>
      </c>
      <c r="O26" s="168"/>
      <c r="P26" s="168"/>
      <c r="Q26" s="168"/>
      <c r="S26" s="167" t="s">
        <v>76</v>
      </c>
      <c r="T26" s="167" t="s">
        <v>88</v>
      </c>
      <c r="U26" s="167"/>
      <c r="V26" s="167"/>
      <c r="W26" s="168" t="s">
        <v>89</v>
      </c>
      <c r="X26" s="168"/>
      <c r="Y26" s="168"/>
      <c r="Z26" s="168"/>
    </row>
    <row r="27" spans="1:26">
      <c r="A27" s="167"/>
      <c r="B27" s="167"/>
      <c r="C27" s="167"/>
      <c r="D27" s="167"/>
      <c r="E27" s="168"/>
      <c r="F27" s="168"/>
      <c r="G27" s="168"/>
      <c r="H27" s="168"/>
      <c r="J27" s="167"/>
      <c r="K27" s="167"/>
      <c r="L27" s="167"/>
      <c r="M27" s="167"/>
      <c r="N27" s="168"/>
      <c r="O27" s="168"/>
      <c r="P27" s="168"/>
      <c r="Q27" s="168"/>
      <c r="S27" s="167"/>
      <c r="T27" s="167"/>
      <c r="U27" s="167"/>
      <c r="V27" s="167"/>
      <c r="W27" s="168"/>
      <c r="X27" s="168"/>
      <c r="Y27" s="168"/>
      <c r="Z27" s="168"/>
    </row>
    <row r="28" spans="1:26">
      <c r="A28" s="167"/>
      <c r="B28" s="167"/>
      <c r="C28" s="167"/>
      <c r="D28" s="167"/>
      <c r="E28" s="168"/>
      <c r="F28" s="168"/>
      <c r="G28" s="168"/>
      <c r="H28" s="168"/>
      <c r="J28" s="167"/>
      <c r="K28" s="167"/>
      <c r="L28" s="167"/>
      <c r="M28" s="167"/>
      <c r="N28" s="168"/>
      <c r="O28" s="168"/>
      <c r="P28" s="168"/>
      <c r="Q28" s="168"/>
      <c r="S28" s="167"/>
      <c r="T28" s="167"/>
      <c r="U28" s="167"/>
      <c r="V28" s="167"/>
      <c r="W28" s="168"/>
      <c r="X28" s="168"/>
      <c r="Y28" s="168"/>
      <c r="Z28" s="168"/>
    </row>
    <row r="29" spans="1:26">
      <c r="A29" s="167"/>
      <c r="B29" s="167"/>
      <c r="C29" s="167"/>
      <c r="D29" s="167"/>
      <c r="E29" s="168"/>
      <c r="F29" s="168"/>
      <c r="G29" s="168"/>
      <c r="H29" s="168"/>
      <c r="J29" s="167"/>
      <c r="K29" s="167"/>
      <c r="L29" s="167"/>
      <c r="M29" s="167"/>
      <c r="N29" s="168"/>
      <c r="O29" s="168"/>
      <c r="P29" s="168"/>
      <c r="Q29" s="168"/>
      <c r="S29" s="167"/>
      <c r="T29" s="167"/>
      <c r="U29" s="167"/>
      <c r="V29" s="167"/>
      <c r="W29" s="168"/>
      <c r="X29" s="168"/>
      <c r="Y29" s="168"/>
      <c r="Z29" s="168"/>
    </row>
    <row r="30" spans="1:26">
      <c r="A30" s="167"/>
      <c r="B30" s="167"/>
      <c r="C30" s="167"/>
      <c r="D30" s="167"/>
      <c r="E30" s="168"/>
      <c r="F30" s="168"/>
      <c r="G30" s="168"/>
      <c r="H30" s="168"/>
      <c r="J30" s="167"/>
      <c r="K30" s="167"/>
      <c r="L30" s="167"/>
      <c r="M30" s="167"/>
      <c r="N30" s="168"/>
      <c r="O30" s="168"/>
      <c r="P30" s="168"/>
      <c r="Q30" s="168"/>
      <c r="S30" s="167"/>
      <c r="T30" s="167"/>
      <c r="U30" s="167"/>
      <c r="V30" s="167"/>
      <c r="W30" s="168"/>
      <c r="X30" s="168"/>
      <c r="Y30" s="168"/>
      <c r="Z30" s="168"/>
    </row>
    <row r="31" spans="1:26" ht="13.2" customHeight="1">
      <c r="A31" s="167" t="s">
        <v>77</v>
      </c>
      <c r="B31" s="167" t="s">
        <v>85</v>
      </c>
      <c r="C31" s="167"/>
      <c r="D31" s="167"/>
      <c r="E31" s="173" t="s">
        <v>155</v>
      </c>
      <c r="F31" s="173"/>
      <c r="G31" s="173"/>
      <c r="H31" s="173"/>
      <c r="J31" s="171" t="s">
        <v>77</v>
      </c>
      <c r="K31" s="171" t="s">
        <v>149</v>
      </c>
      <c r="L31" s="171"/>
      <c r="M31" s="171"/>
      <c r="N31" s="173" t="s">
        <v>154</v>
      </c>
      <c r="O31" s="173"/>
      <c r="P31" s="173"/>
      <c r="Q31" s="173"/>
      <c r="S31" s="167" t="s">
        <v>77</v>
      </c>
      <c r="T31" s="167" t="s">
        <v>85</v>
      </c>
      <c r="U31" s="167"/>
      <c r="V31" s="167"/>
      <c r="W31" s="168" t="s">
        <v>86</v>
      </c>
      <c r="X31" s="168"/>
      <c r="Y31" s="168"/>
      <c r="Z31" s="168"/>
    </row>
    <row r="32" spans="1:26">
      <c r="A32" s="167"/>
      <c r="B32" s="167"/>
      <c r="C32" s="167"/>
      <c r="D32" s="167"/>
      <c r="E32" s="173"/>
      <c r="F32" s="173"/>
      <c r="G32" s="173"/>
      <c r="H32" s="173"/>
      <c r="J32" s="171"/>
      <c r="K32" s="171"/>
      <c r="L32" s="171"/>
      <c r="M32" s="171"/>
      <c r="N32" s="173"/>
      <c r="O32" s="173"/>
      <c r="P32" s="173"/>
      <c r="Q32" s="173"/>
      <c r="S32" s="167"/>
      <c r="T32" s="167"/>
      <c r="U32" s="167"/>
      <c r="V32" s="167"/>
      <c r="W32" s="168"/>
      <c r="X32" s="168"/>
      <c r="Y32" s="168"/>
      <c r="Z32" s="168"/>
    </row>
    <row r="33" spans="1:26">
      <c r="A33" s="167"/>
      <c r="B33" s="167"/>
      <c r="C33" s="167"/>
      <c r="D33" s="167"/>
      <c r="E33" s="173"/>
      <c r="F33" s="173"/>
      <c r="G33" s="173"/>
      <c r="H33" s="173"/>
      <c r="J33" s="171"/>
      <c r="K33" s="171"/>
      <c r="L33" s="171"/>
      <c r="M33" s="171"/>
      <c r="N33" s="173"/>
      <c r="O33" s="173"/>
      <c r="P33" s="173"/>
      <c r="Q33" s="173"/>
      <c r="S33" s="167"/>
      <c r="T33" s="167"/>
      <c r="U33" s="167"/>
      <c r="V33" s="167"/>
      <c r="W33" s="168"/>
      <c r="X33" s="168"/>
      <c r="Y33" s="168"/>
      <c r="Z33" s="168"/>
    </row>
    <row r="34" spans="1:26">
      <c r="A34" s="167"/>
      <c r="B34" s="167"/>
      <c r="C34" s="167"/>
      <c r="D34" s="167"/>
      <c r="E34" s="173"/>
      <c r="F34" s="173"/>
      <c r="G34" s="173"/>
      <c r="H34" s="173"/>
      <c r="J34" s="171"/>
      <c r="K34" s="171"/>
      <c r="L34" s="171"/>
      <c r="M34" s="171"/>
      <c r="N34" s="173"/>
      <c r="O34" s="173"/>
      <c r="P34" s="173"/>
      <c r="Q34" s="173"/>
      <c r="S34" s="167"/>
      <c r="T34" s="167"/>
      <c r="U34" s="167"/>
      <c r="V34" s="167"/>
      <c r="W34" s="168"/>
      <c r="X34" s="168"/>
      <c r="Y34" s="168"/>
      <c r="Z34" s="168"/>
    </row>
    <row r="35" spans="1:26">
      <c r="A35" s="167"/>
      <c r="B35" s="167"/>
      <c r="C35" s="167"/>
      <c r="D35" s="167"/>
      <c r="E35" s="173"/>
      <c r="F35" s="173"/>
      <c r="G35" s="173"/>
      <c r="H35" s="173"/>
      <c r="J35" s="171"/>
      <c r="K35" s="171"/>
      <c r="L35" s="171"/>
      <c r="M35" s="171"/>
      <c r="N35" s="173"/>
      <c r="O35" s="173"/>
      <c r="P35" s="173"/>
      <c r="Q35" s="173"/>
      <c r="S35" s="167"/>
      <c r="T35" s="167"/>
      <c r="U35" s="167"/>
      <c r="V35" s="167"/>
      <c r="W35" s="168"/>
      <c r="X35" s="168"/>
      <c r="Y35" s="168"/>
      <c r="Z35" s="168"/>
    </row>
    <row r="36" spans="1:26">
      <c r="J36" s="78"/>
      <c r="K36" s="78"/>
      <c r="L36" s="78"/>
      <c r="M36" s="78"/>
      <c r="N36" s="80"/>
      <c r="O36" s="80"/>
      <c r="P36" s="80"/>
      <c r="Q36" s="80"/>
    </row>
    <row r="37" spans="1:26">
      <c r="A37" s="167" t="s">
        <v>56</v>
      </c>
      <c r="B37" s="167"/>
      <c r="C37" s="167"/>
      <c r="D37" s="167"/>
      <c r="E37" s="167"/>
      <c r="F37" s="167"/>
      <c r="G37" s="167"/>
      <c r="H37" s="167"/>
      <c r="J37" s="171" t="s">
        <v>56</v>
      </c>
      <c r="K37" s="171"/>
      <c r="L37" s="171"/>
      <c r="M37" s="171"/>
      <c r="N37" s="171"/>
      <c r="O37" s="171"/>
      <c r="P37" s="171"/>
      <c r="Q37" s="171"/>
      <c r="S37" s="167" t="s">
        <v>56</v>
      </c>
      <c r="T37" s="167"/>
      <c r="U37" s="167"/>
      <c r="V37" s="167"/>
      <c r="W37" s="167"/>
      <c r="X37" s="167"/>
      <c r="Y37" s="167"/>
      <c r="Z37" s="167"/>
    </row>
    <row r="38" spans="1:26" ht="13.5" customHeight="1">
      <c r="A38" s="167" t="s">
        <v>75</v>
      </c>
      <c r="B38" s="171" t="s">
        <v>99</v>
      </c>
      <c r="C38" s="171"/>
      <c r="D38" s="171"/>
      <c r="E38" s="168" t="s">
        <v>100</v>
      </c>
      <c r="F38" s="168"/>
      <c r="G38" s="168"/>
      <c r="H38" s="168"/>
      <c r="J38" s="171" t="s">
        <v>75</v>
      </c>
      <c r="K38" s="171" t="s">
        <v>123</v>
      </c>
      <c r="L38" s="171"/>
      <c r="M38" s="171"/>
      <c r="N38" s="172" t="s">
        <v>151</v>
      </c>
      <c r="O38" s="172"/>
      <c r="P38" s="172"/>
      <c r="Q38" s="172"/>
      <c r="S38" s="167" t="s">
        <v>75</v>
      </c>
      <c r="T38" s="171" t="s">
        <v>99</v>
      </c>
      <c r="U38" s="171"/>
      <c r="V38" s="171"/>
      <c r="W38" s="168" t="s">
        <v>100</v>
      </c>
      <c r="X38" s="168"/>
      <c r="Y38" s="168"/>
      <c r="Z38" s="168"/>
    </row>
    <row r="39" spans="1:26">
      <c r="A39" s="167"/>
      <c r="B39" s="171"/>
      <c r="C39" s="171"/>
      <c r="D39" s="171"/>
      <c r="E39" s="168"/>
      <c r="F39" s="168"/>
      <c r="G39" s="168"/>
      <c r="H39" s="168"/>
      <c r="J39" s="171"/>
      <c r="K39" s="171"/>
      <c r="L39" s="171"/>
      <c r="M39" s="171"/>
      <c r="N39" s="172"/>
      <c r="O39" s="172"/>
      <c r="P39" s="172"/>
      <c r="Q39" s="172"/>
      <c r="S39" s="167"/>
      <c r="T39" s="171"/>
      <c r="U39" s="171"/>
      <c r="V39" s="171"/>
      <c r="W39" s="168"/>
      <c r="X39" s="168"/>
      <c r="Y39" s="168"/>
      <c r="Z39" s="168"/>
    </row>
    <row r="40" spans="1:26">
      <c r="A40" s="167"/>
      <c r="B40" s="171"/>
      <c r="C40" s="171"/>
      <c r="D40" s="171"/>
      <c r="E40" s="168"/>
      <c r="F40" s="168"/>
      <c r="G40" s="168"/>
      <c r="H40" s="168"/>
      <c r="J40" s="171"/>
      <c r="K40" s="171"/>
      <c r="L40" s="171"/>
      <c r="M40" s="171"/>
      <c r="N40" s="172"/>
      <c r="O40" s="172"/>
      <c r="P40" s="172"/>
      <c r="Q40" s="172"/>
      <c r="S40" s="167"/>
      <c r="T40" s="171"/>
      <c r="U40" s="171"/>
      <c r="V40" s="171"/>
      <c r="W40" s="168"/>
      <c r="X40" s="168"/>
      <c r="Y40" s="168"/>
      <c r="Z40" s="168"/>
    </row>
    <row r="41" spans="1:26">
      <c r="A41" s="167"/>
      <c r="B41" s="171"/>
      <c r="C41" s="171"/>
      <c r="D41" s="171"/>
      <c r="E41" s="168"/>
      <c r="F41" s="168"/>
      <c r="G41" s="168"/>
      <c r="H41" s="168"/>
      <c r="J41" s="171"/>
      <c r="K41" s="171"/>
      <c r="L41" s="171"/>
      <c r="M41" s="171"/>
      <c r="N41" s="172"/>
      <c r="O41" s="172"/>
      <c r="P41" s="172"/>
      <c r="Q41" s="172"/>
      <c r="S41" s="167"/>
      <c r="T41" s="171"/>
      <c r="U41" s="171"/>
      <c r="V41" s="171"/>
      <c r="W41" s="168"/>
      <c r="X41" s="168"/>
      <c r="Y41" s="168"/>
      <c r="Z41" s="168"/>
    </row>
    <row r="42" spans="1:26">
      <c r="A42" s="167"/>
      <c r="B42" s="171"/>
      <c r="C42" s="171"/>
      <c r="D42" s="171"/>
      <c r="E42" s="168"/>
      <c r="F42" s="168"/>
      <c r="G42" s="168"/>
      <c r="H42" s="168"/>
      <c r="J42" s="171"/>
      <c r="K42" s="171"/>
      <c r="L42" s="171"/>
      <c r="M42" s="171"/>
      <c r="N42" s="172"/>
      <c r="O42" s="172"/>
      <c r="P42" s="172"/>
      <c r="Q42" s="172"/>
      <c r="S42" s="167"/>
      <c r="T42" s="171"/>
      <c r="U42" s="171"/>
      <c r="V42" s="171"/>
      <c r="W42" s="168"/>
      <c r="X42" s="168"/>
      <c r="Y42" s="168"/>
      <c r="Z42" s="168"/>
    </row>
    <row r="43" spans="1:26" ht="13.5" customHeight="1">
      <c r="A43" s="167" t="s">
        <v>76</v>
      </c>
      <c r="B43" s="167" t="s">
        <v>97</v>
      </c>
      <c r="C43" s="167"/>
      <c r="D43" s="167"/>
      <c r="E43" s="168" t="s">
        <v>101</v>
      </c>
      <c r="F43" s="168"/>
      <c r="G43" s="168"/>
      <c r="H43" s="168"/>
      <c r="J43" s="171" t="s">
        <v>76</v>
      </c>
      <c r="K43" s="171" t="s">
        <v>126</v>
      </c>
      <c r="L43" s="171"/>
      <c r="M43" s="171"/>
      <c r="N43" s="174" t="s">
        <v>159</v>
      </c>
      <c r="O43" s="173"/>
      <c r="P43" s="173"/>
      <c r="Q43" s="173"/>
      <c r="S43" s="167" t="s">
        <v>76</v>
      </c>
      <c r="T43" s="167" t="s">
        <v>97</v>
      </c>
      <c r="U43" s="167"/>
      <c r="V43" s="167"/>
      <c r="W43" s="168" t="s">
        <v>101</v>
      </c>
      <c r="X43" s="168"/>
      <c r="Y43" s="168"/>
      <c r="Z43" s="168"/>
    </row>
    <row r="44" spans="1:26">
      <c r="A44" s="167"/>
      <c r="B44" s="167"/>
      <c r="C44" s="167"/>
      <c r="D44" s="167"/>
      <c r="E44" s="168"/>
      <c r="F44" s="168"/>
      <c r="G44" s="168"/>
      <c r="H44" s="168"/>
      <c r="J44" s="171"/>
      <c r="K44" s="171"/>
      <c r="L44" s="171"/>
      <c r="M44" s="171"/>
      <c r="N44" s="173"/>
      <c r="O44" s="173"/>
      <c r="P44" s="173"/>
      <c r="Q44" s="173"/>
      <c r="S44" s="167"/>
      <c r="T44" s="167"/>
      <c r="U44" s="167"/>
      <c r="V44" s="167"/>
      <c r="W44" s="168"/>
      <c r="X44" s="168"/>
      <c r="Y44" s="168"/>
      <c r="Z44" s="168"/>
    </row>
    <row r="45" spans="1:26">
      <c r="A45" s="167"/>
      <c r="B45" s="167"/>
      <c r="C45" s="167"/>
      <c r="D45" s="167"/>
      <c r="E45" s="168"/>
      <c r="F45" s="168"/>
      <c r="G45" s="168"/>
      <c r="H45" s="168"/>
      <c r="J45" s="171"/>
      <c r="K45" s="171"/>
      <c r="L45" s="171"/>
      <c r="M45" s="171"/>
      <c r="N45" s="173"/>
      <c r="O45" s="173"/>
      <c r="P45" s="173"/>
      <c r="Q45" s="173"/>
      <c r="S45" s="167"/>
      <c r="T45" s="167"/>
      <c r="U45" s="167"/>
      <c r="V45" s="167"/>
      <c r="W45" s="168"/>
      <c r="X45" s="168"/>
      <c r="Y45" s="168"/>
      <c r="Z45" s="168"/>
    </row>
    <row r="46" spans="1:26">
      <c r="A46" s="167"/>
      <c r="B46" s="167"/>
      <c r="C46" s="167"/>
      <c r="D46" s="167"/>
      <c r="E46" s="168"/>
      <c r="F46" s="168"/>
      <c r="G46" s="168"/>
      <c r="H46" s="168"/>
      <c r="J46" s="171"/>
      <c r="K46" s="171"/>
      <c r="L46" s="171"/>
      <c r="M46" s="171"/>
      <c r="N46" s="173"/>
      <c r="O46" s="173"/>
      <c r="P46" s="173"/>
      <c r="Q46" s="173"/>
      <c r="S46" s="167"/>
      <c r="T46" s="167"/>
      <c r="U46" s="167"/>
      <c r="V46" s="167"/>
      <c r="W46" s="168"/>
      <c r="X46" s="168"/>
      <c r="Y46" s="168"/>
      <c r="Z46" s="168"/>
    </row>
    <row r="47" spans="1:26">
      <c r="A47" s="167"/>
      <c r="B47" s="167"/>
      <c r="C47" s="167"/>
      <c r="D47" s="167"/>
      <c r="E47" s="168"/>
      <c r="F47" s="168"/>
      <c r="G47" s="168"/>
      <c r="H47" s="168"/>
      <c r="J47" s="171"/>
      <c r="K47" s="171"/>
      <c r="L47" s="171"/>
      <c r="M47" s="171"/>
      <c r="N47" s="173"/>
      <c r="O47" s="173"/>
      <c r="P47" s="173"/>
      <c r="Q47" s="173"/>
      <c r="S47" s="167"/>
      <c r="T47" s="167"/>
      <c r="U47" s="167"/>
      <c r="V47" s="167"/>
      <c r="W47" s="168"/>
      <c r="X47" s="168"/>
      <c r="Y47" s="168"/>
      <c r="Z47" s="168"/>
    </row>
    <row r="48" spans="1:26" ht="13.5" customHeight="1">
      <c r="A48" s="167" t="s">
        <v>77</v>
      </c>
      <c r="B48" s="167" t="s">
        <v>108</v>
      </c>
      <c r="C48" s="167"/>
      <c r="D48" s="167"/>
      <c r="E48" s="168" t="s">
        <v>109</v>
      </c>
      <c r="F48" s="168"/>
      <c r="G48" s="168"/>
      <c r="H48" s="168"/>
      <c r="J48" s="167" t="s">
        <v>77</v>
      </c>
      <c r="K48" s="167" t="s">
        <v>108</v>
      </c>
      <c r="L48" s="167"/>
      <c r="M48" s="167"/>
      <c r="N48" s="168" t="s">
        <v>109</v>
      </c>
      <c r="O48" s="168"/>
      <c r="P48" s="168"/>
      <c r="Q48" s="168"/>
      <c r="S48" s="167" t="s">
        <v>77</v>
      </c>
      <c r="T48" s="167" t="s">
        <v>108</v>
      </c>
      <c r="U48" s="167"/>
      <c r="V48" s="167"/>
      <c r="W48" s="168" t="s">
        <v>109</v>
      </c>
      <c r="X48" s="168"/>
      <c r="Y48" s="168"/>
      <c r="Z48" s="168"/>
    </row>
    <row r="49" spans="1:26">
      <c r="A49" s="167"/>
      <c r="B49" s="167"/>
      <c r="C49" s="167"/>
      <c r="D49" s="167"/>
      <c r="E49" s="168"/>
      <c r="F49" s="168"/>
      <c r="G49" s="168"/>
      <c r="H49" s="168"/>
      <c r="J49" s="167"/>
      <c r="K49" s="167"/>
      <c r="L49" s="167"/>
      <c r="M49" s="167"/>
      <c r="N49" s="168"/>
      <c r="O49" s="168"/>
      <c r="P49" s="168"/>
      <c r="Q49" s="168"/>
      <c r="S49" s="167"/>
      <c r="T49" s="167"/>
      <c r="U49" s="167"/>
      <c r="V49" s="167"/>
      <c r="W49" s="168"/>
      <c r="X49" s="168"/>
      <c r="Y49" s="168"/>
      <c r="Z49" s="168"/>
    </row>
    <row r="50" spans="1:26">
      <c r="A50" s="167"/>
      <c r="B50" s="167"/>
      <c r="C50" s="167"/>
      <c r="D50" s="167"/>
      <c r="E50" s="168"/>
      <c r="F50" s="168"/>
      <c r="G50" s="168"/>
      <c r="H50" s="168"/>
      <c r="J50" s="167"/>
      <c r="K50" s="167"/>
      <c r="L50" s="167"/>
      <c r="M50" s="167"/>
      <c r="N50" s="168"/>
      <c r="O50" s="168"/>
      <c r="P50" s="168"/>
      <c r="Q50" s="168"/>
      <c r="S50" s="167"/>
      <c r="T50" s="167"/>
      <c r="U50" s="167"/>
      <c r="V50" s="167"/>
      <c r="W50" s="168"/>
      <c r="X50" s="168"/>
      <c r="Y50" s="168"/>
      <c r="Z50" s="168"/>
    </row>
    <row r="51" spans="1:26">
      <c r="A51" s="167"/>
      <c r="B51" s="167"/>
      <c r="C51" s="167"/>
      <c r="D51" s="167"/>
      <c r="E51" s="168"/>
      <c r="F51" s="168"/>
      <c r="G51" s="168"/>
      <c r="H51" s="168"/>
      <c r="J51" s="167"/>
      <c r="K51" s="167"/>
      <c r="L51" s="167"/>
      <c r="M51" s="167"/>
      <c r="N51" s="168"/>
      <c r="O51" s="168"/>
      <c r="P51" s="168"/>
      <c r="Q51" s="168"/>
      <c r="S51" s="167"/>
      <c r="T51" s="167"/>
      <c r="U51" s="167"/>
      <c r="V51" s="167"/>
      <c r="W51" s="168"/>
      <c r="X51" s="168"/>
      <c r="Y51" s="168"/>
      <c r="Z51" s="168"/>
    </row>
    <row r="52" spans="1:26">
      <c r="A52" s="167"/>
      <c r="B52" s="167"/>
      <c r="C52" s="167"/>
      <c r="D52" s="167"/>
      <c r="E52" s="168"/>
      <c r="F52" s="168"/>
      <c r="G52" s="168"/>
      <c r="H52" s="168"/>
      <c r="J52" s="167"/>
      <c r="K52" s="167"/>
      <c r="L52" s="167"/>
      <c r="M52" s="167"/>
      <c r="N52" s="168"/>
      <c r="O52" s="168"/>
      <c r="P52" s="168"/>
      <c r="Q52" s="168"/>
      <c r="S52" s="167"/>
      <c r="T52" s="167"/>
      <c r="U52" s="167"/>
      <c r="V52" s="167"/>
      <c r="W52" s="168"/>
      <c r="X52" s="168"/>
      <c r="Y52" s="168"/>
      <c r="Z52" s="168"/>
    </row>
    <row r="54" spans="1:26">
      <c r="A54" s="167" t="s">
        <v>78</v>
      </c>
      <c r="B54" s="167"/>
      <c r="C54" s="167"/>
      <c r="D54" s="167"/>
      <c r="E54" s="167"/>
      <c r="F54" s="167"/>
      <c r="G54" s="167"/>
      <c r="H54" s="167"/>
      <c r="J54" s="167" t="s">
        <v>78</v>
      </c>
      <c r="K54" s="167"/>
      <c r="L54" s="167"/>
      <c r="M54" s="167"/>
      <c r="N54" s="167"/>
      <c r="O54" s="167"/>
      <c r="P54" s="167"/>
      <c r="Q54" s="167"/>
      <c r="S54" s="167" t="s">
        <v>78</v>
      </c>
      <c r="T54" s="167"/>
      <c r="U54" s="167"/>
      <c r="V54" s="167"/>
      <c r="W54" s="167"/>
      <c r="X54" s="167"/>
      <c r="Y54" s="167"/>
      <c r="Z54" s="167"/>
    </row>
    <row r="55" spans="1:26" ht="13.5" customHeight="1">
      <c r="A55" s="167" t="s">
        <v>75</v>
      </c>
      <c r="B55" s="171" t="s">
        <v>99</v>
      </c>
      <c r="C55" s="171"/>
      <c r="D55" s="171"/>
      <c r="E55" s="168" t="s">
        <v>110</v>
      </c>
      <c r="F55" s="168"/>
      <c r="G55" s="168"/>
      <c r="H55" s="168"/>
      <c r="J55" s="167" t="s">
        <v>75</v>
      </c>
      <c r="K55" s="167" t="s">
        <v>123</v>
      </c>
      <c r="L55" s="167"/>
      <c r="M55" s="167"/>
      <c r="N55" s="168" t="s">
        <v>110</v>
      </c>
      <c r="O55" s="168"/>
      <c r="P55" s="168"/>
      <c r="Q55" s="168"/>
      <c r="S55" s="167" t="s">
        <v>75</v>
      </c>
      <c r="T55" s="171" t="s">
        <v>99</v>
      </c>
      <c r="U55" s="171"/>
      <c r="V55" s="171"/>
      <c r="W55" s="168" t="s">
        <v>110</v>
      </c>
      <c r="X55" s="168"/>
      <c r="Y55" s="168"/>
      <c r="Z55" s="168"/>
    </row>
    <row r="56" spans="1:26">
      <c r="A56" s="167"/>
      <c r="B56" s="171"/>
      <c r="C56" s="171"/>
      <c r="D56" s="171"/>
      <c r="E56" s="168"/>
      <c r="F56" s="168"/>
      <c r="G56" s="168"/>
      <c r="H56" s="168"/>
      <c r="J56" s="167"/>
      <c r="K56" s="167"/>
      <c r="L56" s="167"/>
      <c r="M56" s="167"/>
      <c r="N56" s="168"/>
      <c r="O56" s="168"/>
      <c r="P56" s="168"/>
      <c r="Q56" s="168"/>
      <c r="S56" s="167"/>
      <c r="T56" s="171"/>
      <c r="U56" s="171"/>
      <c r="V56" s="171"/>
      <c r="W56" s="168"/>
      <c r="X56" s="168"/>
      <c r="Y56" s="168"/>
      <c r="Z56" s="168"/>
    </row>
    <row r="57" spans="1:26">
      <c r="A57" s="167"/>
      <c r="B57" s="171"/>
      <c r="C57" s="171"/>
      <c r="D57" s="171"/>
      <c r="E57" s="168"/>
      <c r="F57" s="168"/>
      <c r="G57" s="168"/>
      <c r="H57" s="168"/>
      <c r="J57" s="167"/>
      <c r="K57" s="167"/>
      <c r="L57" s="167"/>
      <c r="M57" s="167"/>
      <c r="N57" s="168"/>
      <c r="O57" s="168"/>
      <c r="P57" s="168"/>
      <c r="Q57" s="168"/>
      <c r="S57" s="167"/>
      <c r="T57" s="171"/>
      <c r="U57" s="171"/>
      <c r="V57" s="171"/>
      <c r="W57" s="168"/>
      <c r="X57" s="168"/>
      <c r="Y57" s="168"/>
      <c r="Z57" s="168"/>
    </row>
    <row r="58" spans="1:26">
      <c r="A58" s="167"/>
      <c r="B58" s="171"/>
      <c r="C58" s="171"/>
      <c r="D58" s="171"/>
      <c r="E58" s="168"/>
      <c r="F58" s="168"/>
      <c r="G58" s="168"/>
      <c r="H58" s="168"/>
      <c r="J58" s="167"/>
      <c r="K58" s="167"/>
      <c r="L58" s="167"/>
      <c r="M58" s="167"/>
      <c r="N58" s="168"/>
      <c r="O58" s="168"/>
      <c r="P58" s="168"/>
      <c r="Q58" s="168"/>
      <c r="S58" s="167"/>
      <c r="T58" s="171"/>
      <c r="U58" s="171"/>
      <c r="V58" s="171"/>
      <c r="W58" s="168"/>
      <c r="X58" s="168"/>
      <c r="Y58" s="168"/>
      <c r="Z58" s="168"/>
    </row>
    <row r="59" spans="1:26">
      <c r="A59" s="167"/>
      <c r="B59" s="171"/>
      <c r="C59" s="171"/>
      <c r="D59" s="171"/>
      <c r="E59" s="168"/>
      <c r="F59" s="168"/>
      <c r="G59" s="168"/>
      <c r="H59" s="168"/>
      <c r="J59" s="167"/>
      <c r="K59" s="167"/>
      <c r="L59" s="167"/>
      <c r="M59" s="167"/>
      <c r="N59" s="168"/>
      <c r="O59" s="168"/>
      <c r="P59" s="168"/>
      <c r="Q59" s="168"/>
      <c r="S59" s="167"/>
      <c r="T59" s="171"/>
      <c r="U59" s="171"/>
      <c r="V59" s="171"/>
      <c r="W59" s="168"/>
      <c r="X59" s="168"/>
      <c r="Y59" s="168"/>
      <c r="Z59" s="168"/>
    </row>
    <row r="60" spans="1:26" ht="13.5" customHeight="1">
      <c r="A60" s="167" t="s">
        <v>76</v>
      </c>
      <c r="B60" s="167" t="s">
        <v>97</v>
      </c>
      <c r="C60" s="167"/>
      <c r="D60" s="167"/>
      <c r="E60" s="168" t="s">
        <v>125</v>
      </c>
      <c r="F60" s="168"/>
      <c r="G60" s="168"/>
      <c r="H60" s="168"/>
      <c r="J60" s="167" t="s">
        <v>76</v>
      </c>
      <c r="K60" s="167" t="s">
        <v>126</v>
      </c>
      <c r="L60" s="167"/>
      <c r="M60" s="167"/>
      <c r="N60" s="168" t="s">
        <v>125</v>
      </c>
      <c r="O60" s="168"/>
      <c r="P60" s="168"/>
      <c r="Q60" s="168"/>
      <c r="S60" s="167" t="s">
        <v>76</v>
      </c>
      <c r="T60" s="167" t="s">
        <v>128</v>
      </c>
      <c r="U60" s="167"/>
      <c r="V60" s="167"/>
      <c r="W60" s="168" t="s">
        <v>125</v>
      </c>
      <c r="X60" s="168"/>
      <c r="Y60" s="168"/>
      <c r="Z60" s="168"/>
    </row>
    <row r="61" spans="1:26">
      <c r="A61" s="167"/>
      <c r="B61" s="167"/>
      <c r="C61" s="167"/>
      <c r="D61" s="167"/>
      <c r="E61" s="168"/>
      <c r="F61" s="168"/>
      <c r="G61" s="168"/>
      <c r="H61" s="168"/>
      <c r="J61" s="167"/>
      <c r="K61" s="167"/>
      <c r="L61" s="167"/>
      <c r="M61" s="167"/>
      <c r="N61" s="168"/>
      <c r="O61" s="168"/>
      <c r="P61" s="168"/>
      <c r="Q61" s="168"/>
      <c r="S61" s="167"/>
      <c r="T61" s="167"/>
      <c r="U61" s="167"/>
      <c r="V61" s="167"/>
      <c r="W61" s="168"/>
      <c r="X61" s="168"/>
      <c r="Y61" s="168"/>
      <c r="Z61" s="168"/>
    </row>
    <row r="62" spans="1:26">
      <c r="A62" s="167"/>
      <c r="B62" s="167"/>
      <c r="C62" s="167"/>
      <c r="D62" s="167"/>
      <c r="E62" s="168"/>
      <c r="F62" s="168"/>
      <c r="G62" s="168"/>
      <c r="H62" s="168"/>
      <c r="J62" s="167"/>
      <c r="K62" s="167"/>
      <c r="L62" s="167"/>
      <c r="M62" s="167"/>
      <c r="N62" s="168"/>
      <c r="O62" s="168"/>
      <c r="P62" s="168"/>
      <c r="Q62" s="168"/>
      <c r="S62" s="167"/>
      <c r="T62" s="167"/>
      <c r="U62" s="167"/>
      <c r="V62" s="167"/>
      <c r="W62" s="168"/>
      <c r="X62" s="168"/>
      <c r="Y62" s="168"/>
      <c r="Z62" s="168"/>
    </row>
    <row r="63" spans="1:26">
      <c r="A63" s="167"/>
      <c r="B63" s="167"/>
      <c r="C63" s="167"/>
      <c r="D63" s="167"/>
      <c r="E63" s="168"/>
      <c r="F63" s="168"/>
      <c r="G63" s="168"/>
      <c r="H63" s="168"/>
      <c r="J63" s="167"/>
      <c r="K63" s="167"/>
      <c r="L63" s="167"/>
      <c r="M63" s="167"/>
      <c r="N63" s="168"/>
      <c r="O63" s="168"/>
      <c r="P63" s="168"/>
      <c r="Q63" s="168"/>
      <c r="S63" s="167"/>
      <c r="T63" s="167"/>
      <c r="U63" s="167"/>
      <c r="V63" s="167"/>
      <c r="W63" s="168"/>
      <c r="X63" s="168"/>
      <c r="Y63" s="168"/>
      <c r="Z63" s="168"/>
    </row>
    <row r="64" spans="1:26">
      <c r="A64" s="167"/>
      <c r="B64" s="167"/>
      <c r="C64" s="167"/>
      <c r="D64" s="167"/>
      <c r="E64" s="168"/>
      <c r="F64" s="168"/>
      <c r="G64" s="168"/>
      <c r="H64" s="168"/>
      <c r="J64" s="167"/>
      <c r="K64" s="167"/>
      <c r="L64" s="167"/>
      <c r="M64" s="167"/>
      <c r="N64" s="168"/>
      <c r="O64" s="168"/>
      <c r="P64" s="168"/>
      <c r="Q64" s="168"/>
      <c r="S64" s="167"/>
      <c r="T64" s="167"/>
      <c r="U64" s="167"/>
      <c r="V64" s="167"/>
      <c r="W64" s="168"/>
      <c r="X64" s="168"/>
      <c r="Y64" s="168"/>
      <c r="Z64" s="168"/>
    </row>
    <row r="65" spans="1:26" ht="13.5" customHeight="1">
      <c r="A65" s="167" t="s">
        <v>77</v>
      </c>
      <c r="B65" s="167" t="s">
        <v>96</v>
      </c>
      <c r="C65" s="167"/>
      <c r="D65" s="167"/>
      <c r="E65" s="168" t="s">
        <v>124</v>
      </c>
      <c r="F65" s="168"/>
      <c r="G65" s="168"/>
      <c r="H65" s="168"/>
      <c r="J65" s="171" t="s">
        <v>77</v>
      </c>
      <c r="K65" s="171" t="s">
        <v>96</v>
      </c>
      <c r="L65" s="171"/>
      <c r="M65" s="171"/>
      <c r="N65" s="173" t="s">
        <v>157</v>
      </c>
      <c r="O65" s="173"/>
      <c r="P65" s="173"/>
      <c r="Q65" s="173"/>
      <c r="S65" s="171" t="s">
        <v>77</v>
      </c>
      <c r="T65" s="171" t="s">
        <v>96</v>
      </c>
      <c r="U65" s="171"/>
      <c r="V65" s="171"/>
      <c r="W65" s="173" t="s">
        <v>157</v>
      </c>
      <c r="X65" s="173"/>
      <c r="Y65" s="173"/>
      <c r="Z65" s="173"/>
    </row>
    <row r="66" spans="1:26">
      <c r="A66" s="167"/>
      <c r="B66" s="167"/>
      <c r="C66" s="167"/>
      <c r="D66" s="167"/>
      <c r="E66" s="168"/>
      <c r="F66" s="168"/>
      <c r="G66" s="168"/>
      <c r="H66" s="168"/>
      <c r="J66" s="171"/>
      <c r="K66" s="171"/>
      <c r="L66" s="171"/>
      <c r="M66" s="171"/>
      <c r="N66" s="173"/>
      <c r="O66" s="173"/>
      <c r="P66" s="173"/>
      <c r="Q66" s="173"/>
      <c r="S66" s="171"/>
      <c r="T66" s="171"/>
      <c r="U66" s="171"/>
      <c r="V66" s="171"/>
      <c r="W66" s="173"/>
      <c r="X66" s="173"/>
      <c r="Y66" s="173"/>
      <c r="Z66" s="173"/>
    </row>
    <row r="67" spans="1:26">
      <c r="A67" s="167"/>
      <c r="B67" s="167"/>
      <c r="C67" s="167"/>
      <c r="D67" s="167"/>
      <c r="E67" s="168"/>
      <c r="F67" s="168"/>
      <c r="G67" s="168"/>
      <c r="H67" s="168"/>
      <c r="J67" s="171"/>
      <c r="K67" s="171"/>
      <c r="L67" s="171"/>
      <c r="M67" s="171"/>
      <c r="N67" s="173"/>
      <c r="O67" s="173"/>
      <c r="P67" s="173"/>
      <c r="Q67" s="173"/>
      <c r="S67" s="171"/>
      <c r="T67" s="171"/>
      <c r="U67" s="171"/>
      <c r="V67" s="171"/>
      <c r="W67" s="173"/>
      <c r="X67" s="173"/>
      <c r="Y67" s="173"/>
      <c r="Z67" s="173"/>
    </row>
    <row r="68" spans="1:26">
      <c r="A68" s="167"/>
      <c r="B68" s="167"/>
      <c r="C68" s="167"/>
      <c r="D68" s="167"/>
      <c r="E68" s="168"/>
      <c r="F68" s="168"/>
      <c r="G68" s="168"/>
      <c r="H68" s="168"/>
      <c r="J68" s="171"/>
      <c r="K68" s="171"/>
      <c r="L68" s="171"/>
      <c r="M68" s="171"/>
      <c r="N68" s="173"/>
      <c r="O68" s="173"/>
      <c r="P68" s="173"/>
      <c r="Q68" s="173"/>
      <c r="S68" s="171"/>
      <c r="T68" s="171"/>
      <c r="U68" s="171"/>
      <c r="V68" s="171"/>
      <c r="W68" s="173"/>
      <c r="X68" s="173"/>
      <c r="Y68" s="173"/>
      <c r="Z68" s="173"/>
    </row>
    <row r="69" spans="1:26">
      <c r="A69" s="167"/>
      <c r="B69" s="167"/>
      <c r="C69" s="167"/>
      <c r="D69" s="167"/>
      <c r="E69" s="168"/>
      <c r="F69" s="168"/>
      <c r="G69" s="168"/>
      <c r="H69" s="168"/>
      <c r="J69" s="171"/>
      <c r="K69" s="171"/>
      <c r="L69" s="171"/>
      <c r="M69" s="171"/>
      <c r="N69" s="173"/>
      <c r="O69" s="173"/>
      <c r="P69" s="173"/>
      <c r="Q69" s="173"/>
      <c r="S69" s="171"/>
      <c r="T69" s="171"/>
      <c r="U69" s="171"/>
      <c r="V69" s="171"/>
      <c r="W69" s="173"/>
      <c r="X69" s="173"/>
      <c r="Y69" s="173"/>
      <c r="Z69" s="173"/>
    </row>
    <row r="70" spans="1:26">
      <c r="J70" s="78"/>
      <c r="K70" s="78"/>
      <c r="L70" s="78"/>
      <c r="M70" s="78"/>
      <c r="N70" s="80"/>
      <c r="O70" s="80"/>
      <c r="P70" s="80"/>
      <c r="Q70" s="80"/>
      <c r="S70" s="78"/>
      <c r="T70" s="78"/>
      <c r="U70" s="78"/>
      <c r="V70" s="78"/>
      <c r="W70" s="80"/>
      <c r="X70" s="80"/>
      <c r="Y70" s="80"/>
      <c r="Z70" s="80"/>
    </row>
    <row r="71" spans="1:26">
      <c r="A71" s="167" t="s">
        <v>58</v>
      </c>
      <c r="B71" s="167"/>
      <c r="C71" s="167"/>
      <c r="D71" s="167"/>
      <c r="E71" s="167"/>
      <c r="F71" s="167"/>
      <c r="G71" s="167"/>
      <c r="H71" s="167"/>
      <c r="J71" s="171" t="s">
        <v>58</v>
      </c>
      <c r="K71" s="171"/>
      <c r="L71" s="171"/>
      <c r="M71" s="171"/>
      <c r="N71" s="171"/>
      <c r="O71" s="171"/>
      <c r="P71" s="171"/>
      <c r="Q71" s="171"/>
      <c r="S71" s="171" t="s">
        <v>58</v>
      </c>
      <c r="T71" s="171"/>
      <c r="U71" s="171"/>
      <c r="V71" s="171"/>
      <c r="W71" s="171"/>
      <c r="X71" s="171"/>
      <c r="Y71" s="171"/>
      <c r="Z71" s="171"/>
    </row>
    <row r="72" spans="1:26" ht="13.5" customHeight="1">
      <c r="A72" s="167" t="s">
        <v>75</v>
      </c>
      <c r="B72" s="171" t="s">
        <v>99</v>
      </c>
      <c r="C72" s="171"/>
      <c r="D72" s="171"/>
      <c r="E72" s="168" t="s">
        <v>111</v>
      </c>
      <c r="F72" s="168"/>
      <c r="G72" s="168"/>
      <c r="H72" s="168"/>
      <c r="J72" s="171" t="s">
        <v>75</v>
      </c>
      <c r="K72" s="171" t="s">
        <v>127</v>
      </c>
      <c r="L72" s="171"/>
      <c r="M72" s="171"/>
      <c r="N72" s="172" t="s">
        <v>133</v>
      </c>
      <c r="O72" s="172"/>
      <c r="P72" s="172"/>
      <c r="Q72" s="172"/>
      <c r="S72" s="171" t="s">
        <v>75</v>
      </c>
      <c r="T72" s="171" t="s">
        <v>99</v>
      </c>
      <c r="U72" s="171"/>
      <c r="V72" s="171"/>
      <c r="W72" s="172" t="s">
        <v>111</v>
      </c>
      <c r="X72" s="172"/>
      <c r="Y72" s="172"/>
      <c r="Z72" s="172"/>
    </row>
    <row r="73" spans="1:26">
      <c r="A73" s="167"/>
      <c r="B73" s="171"/>
      <c r="C73" s="171"/>
      <c r="D73" s="171"/>
      <c r="E73" s="168"/>
      <c r="F73" s="168"/>
      <c r="G73" s="168"/>
      <c r="H73" s="168"/>
      <c r="J73" s="171"/>
      <c r="K73" s="171"/>
      <c r="L73" s="171"/>
      <c r="M73" s="171"/>
      <c r="N73" s="172"/>
      <c r="O73" s="172"/>
      <c r="P73" s="172"/>
      <c r="Q73" s="172"/>
      <c r="S73" s="171"/>
      <c r="T73" s="171"/>
      <c r="U73" s="171"/>
      <c r="V73" s="171"/>
      <c r="W73" s="172"/>
      <c r="X73" s="172"/>
      <c r="Y73" s="172"/>
      <c r="Z73" s="172"/>
    </row>
    <row r="74" spans="1:26">
      <c r="A74" s="167"/>
      <c r="B74" s="171"/>
      <c r="C74" s="171"/>
      <c r="D74" s="171"/>
      <c r="E74" s="168"/>
      <c r="F74" s="168"/>
      <c r="G74" s="168"/>
      <c r="H74" s="168"/>
      <c r="J74" s="171"/>
      <c r="K74" s="171"/>
      <c r="L74" s="171"/>
      <c r="M74" s="171"/>
      <c r="N74" s="172"/>
      <c r="O74" s="172"/>
      <c r="P74" s="172"/>
      <c r="Q74" s="172"/>
      <c r="S74" s="171"/>
      <c r="T74" s="171"/>
      <c r="U74" s="171"/>
      <c r="V74" s="171"/>
      <c r="W74" s="172"/>
      <c r="X74" s="172"/>
      <c r="Y74" s="172"/>
      <c r="Z74" s="172"/>
    </row>
    <row r="75" spans="1:26">
      <c r="A75" s="167"/>
      <c r="B75" s="171"/>
      <c r="C75" s="171"/>
      <c r="D75" s="171"/>
      <c r="E75" s="168"/>
      <c r="F75" s="168"/>
      <c r="G75" s="168"/>
      <c r="H75" s="168"/>
      <c r="J75" s="171"/>
      <c r="K75" s="171"/>
      <c r="L75" s="171"/>
      <c r="M75" s="171"/>
      <c r="N75" s="172"/>
      <c r="O75" s="172"/>
      <c r="P75" s="172"/>
      <c r="Q75" s="172"/>
      <c r="S75" s="171"/>
      <c r="T75" s="171"/>
      <c r="U75" s="171"/>
      <c r="V75" s="171"/>
      <c r="W75" s="172"/>
      <c r="X75" s="172"/>
      <c r="Y75" s="172"/>
      <c r="Z75" s="172"/>
    </row>
    <row r="76" spans="1:26">
      <c r="A76" s="167"/>
      <c r="B76" s="171"/>
      <c r="C76" s="171"/>
      <c r="D76" s="171"/>
      <c r="E76" s="168"/>
      <c r="F76" s="168"/>
      <c r="G76" s="168"/>
      <c r="H76" s="168"/>
      <c r="J76" s="171"/>
      <c r="K76" s="171"/>
      <c r="L76" s="171"/>
      <c r="M76" s="171"/>
      <c r="N76" s="172"/>
      <c r="O76" s="172"/>
      <c r="P76" s="172"/>
      <c r="Q76" s="172"/>
      <c r="S76" s="171"/>
      <c r="T76" s="171"/>
      <c r="U76" s="171"/>
      <c r="V76" s="171"/>
      <c r="W76" s="172"/>
      <c r="X76" s="172"/>
      <c r="Y76" s="172"/>
      <c r="Z76" s="172"/>
    </row>
    <row r="77" spans="1:26" ht="13.5" customHeight="1">
      <c r="A77" s="167" t="s">
        <v>76</v>
      </c>
      <c r="B77" s="167" t="s">
        <v>97</v>
      </c>
      <c r="C77" s="167"/>
      <c r="D77" s="167"/>
      <c r="E77" s="168" t="s">
        <v>117</v>
      </c>
      <c r="F77" s="168"/>
      <c r="G77" s="168"/>
      <c r="H77" s="168"/>
      <c r="J77" s="171" t="s">
        <v>76</v>
      </c>
      <c r="K77" s="171" t="s">
        <v>131</v>
      </c>
      <c r="L77" s="171"/>
      <c r="M77" s="171"/>
      <c r="N77" s="173" t="s">
        <v>158</v>
      </c>
      <c r="O77" s="173"/>
      <c r="P77" s="173"/>
      <c r="Q77" s="173"/>
      <c r="S77" s="171" t="s">
        <v>76</v>
      </c>
      <c r="T77" s="171" t="s">
        <v>132</v>
      </c>
      <c r="U77" s="171"/>
      <c r="V77" s="171"/>
      <c r="W77" s="173" t="s">
        <v>158</v>
      </c>
      <c r="X77" s="173"/>
      <c r="Y77" s="173"/>
      <c r="Z77" s="173"/>
    </row>
    <row r="78" spans="1:26">
      <c r="A78" s="167"/>
      <c r="B78" s="167"/>
      <c r="C78" s="167"/>
      <c r="D78" s="167"/>
      <c r="E78" s="168"/>
      <c r="F78" s="168"/>
      <c r="G78" s="168"/>
      <c r="H78" s="168"/>
      <c r="J78" s="171"/>
      <c r="K78" s="171"/>
      <c r="L78" s="171"/>
      <c r="M78" s="171"/>
      <c r="N78" s="173"/>
      <c r="O78" s="173"/>
      <c r="P78" s="173"/>
      <c r="Q78" s="173"/>
      <c r="S78" s="171"/>
      <c r="T78" s="171"/>
      <c r="U78" s="171"/>
      <c r="V78" s="171"/>
      <c r="W78" s="173"/>
      <c r="X78" s="173"/>
      <c r="Y78" s="173"/>
      <c r="Z78" s="173"/>
    </row>
    <row r="79" spans="1:26">
      <c r="A79" s="167"/>
      <c r="B79" s="167"/>
      <c r="C79" s="167"/>
      <c r="D79" s="167"/>
      <c r="E79" s="168"/>
      <c r="F79" s="168"/>
      <c r="G79" s="168"/>
      <c r="H79" s="168"/>
      <c r="J79" s="171"/>
      <c r="K79" s="171"/>
      <c r="L79" s="171"/>
      <c r="M79" s="171"/>
      <c r="N79" s="173"/>
      <c r="O79" s="173"/>
      <c r="P79" s="173"/>
      <c r="Q79" s="173"/>
      <c r="S79" s="171"/>
      <c r="T79" s="171"/>
      <c r="U79" s="171"/>
      <c r="V79" s="171"/>
      <c r="W79" s="173"/>
      <c r="X79" s="173"/>
      <c r="Y79" s="173"/>
      <c r="Z79" s="173"/>
    </row>
    <row r="80" spans="1:26">
      <c r="A80" s="167"/>
      <c r="B80" s="167"/>
      <c r="C80" s="167"/>
      <c r="D80" s="167"/>
      <c r="E80" s="168"/>
      <c r="F80" s="168"/>
      <c r="G80" s="168"/>
      <c r="H80" s="168"/>
      <c r="J80" s="171"/>
      <c r="K80" s="171"/>
      <c r="L80" s="171"/>
      <c r="M80" s="171"/>
      <c r="N80" s="173"/>
      <c r="O80" s="173"/>
      <c r="P80" s="173"/>
      <c r="Q80" s="173"/>
      <c r="S80" s="171"/>
      <c r="T80" s="171"/>
      <c r="U80" s="171"/>
      <c r="V80" s="171"/>
      <c r="W80" s="173"/>
      <c r="X80" s="173"/>
      <c r="Y80" s="173"/>
      <c r="Z80" s="173"/>
    </row>
    <row r="81" spans="1:26">
      <c r="A81" s="167"/>
      <c r="B81" s="167"/>
      <c r="C81" s="167"/>
      <c r="D81" s="167"/>
      <c r="E81" s="168"/>
      <c r="F81" s="168"/>
      <c r="G81" s="168"/>
      <c r="H81" s="168"/>
      <c r="J81" s="171"/>
      <c r="K81" s="171"/>
      <c r="L81" s="171"/>
      <c r="M81" s="171"/>
      <c r="N81" s="173"/>
      <c r="O81" s="173"/>
      <c r="P81" s="173"/>
      <c r="Q81" s="173"/>
      <c r="S81" s="171"/>
      <c r="T81" s="171"/>
      <c r="U81" s="171"/>
      <c r="V81" s="171"/>
      <c r="W81" s="173"/>
      <c r="X81" s="173"/>
      <c r="Y81" s="173"/>
      <c r="Z81" s="173"/>
    </row>
    <row r="82" spans="1:26" ht="13.5" customHeight="1">
      <c r="A82" s="167" t="s">
        <v>77</v>
      </c>
      <c r="B82" s="167" t="s">
        <v>94</v>
      </c>
      <c r="C82" s="167"/>
      <c r="D82" s="167"/>
      <c r="E82" s="168" t="s">
        <v>95</v>
      </c>
      <c r="F82" s="168"/>
      <c r="G82" s="168"/>
      <c r="H82" s="168"/>
      <c r="J82" s="167" t="s">
        <v>77</v>
      </c>
      <c r="K82" s="167" t="s">
        <v>135</v>
      </c>
      <c r="L82" s="167"/>
      <c r="M82" s="167"/>
      <c r="N82" s="168" t="s">
        <v>95</v>
      </c>
      <c r="O82" s="168"/>
      <c r="P82" s="168"/>
      <c r="Q82" s="168"/>
      <c r="S82" s="167" t="s">
        <v>77</v>
      </c>
      <c r="T82" s="167" t="s">
        <v>94</v>
      </c>
      <c r="U82" s="167"/>
      <c r="V82" s="167"/>
      <c r="W82" s="168" t="s">
        <v>95</v>
      </c>
      <c r="X82" s="168"/>
      <c r="Y82" s="168"/>
      <c r="Z82" s="168"/>
    </row>
    <row r="83" spans="1:26">
      <c r="A83" s="167"/>
      <c r="B83" s="167"/>
      <c r="C83" s="167"/>
      <c r="D83" s="167"/>
      <c r="E83" s="168"/>
      <c r="F83" s="168"/>
      <c r="G83" s="168"/>
      <c r="H83" s="168"/>
      <c r="J83" s="167"/>
      <c r="K83" s="167"/>
      <c r="L83" s="167"/>
      <c r="M83" s="167"/>
      <c r="N83" s="168"/>
      <c r="O83" s="168"/>
      <c r="P83" s="168"/>
      <c r="Q83" s="168"/>
      <c r="S83" s="167"/>
      <c r="T83" s="167"/>
      <c r="U83" s="167"/>
      <c r="V83" s="167"/>
      <c r="W83" s="168"/>
      <c r="X83" s="168"/>
      <c r="Y83" s="168"/>
      <c r="Z83" s="168"/>
    </row>
    <row r="84" spans="1:26">
      <c r="A84" s="167"/>
      <c r="B84" s="167"/>
      <c r="C84" s="167"/>
      <c r="D84" s="167"/>
      <c r="E84" s="168"/>
      <c r="F84" s="168"/>
      <c r="G84" s="168"/>
      <c r="H84" s="168"/>
      <c r="J84" s="167"/>
      <c r="K84" s="167"/>
      <c r="L84" s="167"/>
      <c r="M84" s="167"/>
      <c r="N84" s="168"/>
      <c r="O84" s="168"/>
      <c r="P84" s="168"/>
      <c r="Q84" s="168"/>
      <c r="S84" s="167"/>
      <c r="T84" s="167"/>
      <c r="U84" s="167"/>
      <c r="V84" s="167"/>
      <c r="W84" s="168"/>
      <c r="X84" s="168"/>
      <c r="Y84" s="168"/>
      <c r="Z84" s="168"/>
    </row>
    <row r="85" spans="1:26">
      <c r="A85" s="167"/>
      <c r="B85" s="167"/>
      <c r="C85" s="167"/>
      <c r="D85" s="167"/>
      <c r="E85" s="168"/>
      <c r="F85" s="168"/>
      <c r="G85" s="168"/>
      <c r="H85" s="168"/>
      <c r="J85" s="167"/>
      <c r="K85" s="167"/>
      <c r="L85" s="167"/>
      <c r="M85" s="167"/>
      <c r="N85" s="168"/>
      <c r="O85" s="168"/>
      <c r="P85" s="168"/>
      <c r="Q85" s="168"/>
      <c r="S85" s="167"/>
      <c r="T85" s="167"/>
      <c r="U85" s="167"/>
      <c r="V85" s="167"/>
      <c r="W85" s="168"/>
      <c r="X85" s="168"/>
      <c r="Y85" s="168"/>
      <c r="Z85" s="168"/>
    </row>
    <row r="86" spans="1:26">
      <c r="A86" s="167"/>
      <c r="B86" s="167"/>
      <c r="C86" s="167"/>
      <c r="D86" s="167"/>
      <c r="E86" s="168"/>
      <c r="F86" s="168"/>
      <c r="G86" s="168"/>
      <c r="H86" s="168"/>
      <c r="J86" s="167"/>
      <c r="K86" s="167"/>
      <c r="L86" s="167"/>
      <c r="M86" s="167"/>
      <c r="N86" s="168"/>
      <c r="O86" s="168"/>
      <c r="P86" s="168"/>
      <c r="Q86" s="168"/>
      <c r="S86" s="167"/>
      <c r="T86" s="167"/>
      <c r="U86" s="167"/>
      <c r="V86" s="167"/>
      <c r="W86" s="168"/>
      <c r="X86" s="168"/>
      <c r="Y86" s="168"/>
      <c r="Z86" s="168"/>
    </row>
    <row r="88" spans="1:26">
      <c r="A88" s="167" t="s">
        <v>79</v>
      </c>
      <c r="B88" s="167"/>
      <c r="C88" s="167"/>
      <c r="D88" s="167"/>
      <c r="E88" s="167"/>
      <c r="F88" s="167"/>
      <c r="G88" s="167"/>
      <c r="H88" s="167"/>
      <c r="J88" s="167" t="s">
        <v>79</v>
      </c>
      <c r="K88" s="167"/>
      <c r="L88" s="167"/>
      <c r="M88" s="167"/>
      <c r="N88" s="167"/>
      <c r="O88" s="167"/>
      <c r="P88" s="167"/>
      <c r="Q88" s="167"/>
      <c r="S88" s="167" t="s">
        <v>79</v>
      </c>
      <c r="T88" s="167"/>
      <c r="U88" s="167"/>
      <c r="V88" s="167"/>
      <c r="W88" s="167"/>
      <c r="X88" s="167"/>
      <c r="Y88" s="167"/>
      <c r="Z88" s="167"/>
    </row>
    <row r="89" spans="1:26" ht="13.5" customHeight="1">
      <c r="A89" s="167" t="s">
        <v>75</v>
      </c>
      <c r="B89" s="171" t="s">
        <v>99</v>
      </c>
      <c r="C89" s="171"/>
      <c r="D89" s="171"/>
      <c r="E89" s="168" t="s">
        <v>104</v>
      </c>
      <c r="F89" s="168"/>
      <c r="G89" s="168"/>
      <c r="H89" s="168"/>
      <c r="J89" s="171" t="s">
        <v>75</v>
      </c>
      <c r="K89" s="171" t="s">
        <v>99</v>
      </c>
      <c r="L89" s="171"/>
      <c r="M89" s="171"/>
      <c r="N89" s="172" t="s">
        <v>104</v>
      </c>
      <c r="O89" s="172"/>
      <c r="P89" s="172"/>
      <c r="Q89" s="172"/>
      <c r="S89" s="171" t="s">
        <v>75</v>
      </c>
      <c r="T89" s="171" t="s">
        <v>99</v>
      </c>
      <c r="U89" s="171"/>
      <c r="V89" s="171"/>
      <c r="W89" s="172" t="s">
        <v>104</v>
      </c>
      <c r="X89" s="172"/>
      <c r="Y89" s="172"/>
      <c r="Z89" s="172"/>
    </row>
    <row r="90" spans="1:26">
      <c r="A90" s="167"/>
      <c r="B90" s="171"/>
      <c r="C90" s="171"/>
      <c r="D90" s="171"/>
      <c r="E90" s="168"/>
      <c r="F90" s="168"/>
      <c r="G90" s="168"/>
      <c r="H90" s="168"/>
      <c r="J90" s="171"/>
      <c r="K90" s="171"/>
      <c r="L90" s="171"/>
      <c r="M90" s="171"/>
      <c r="N90" s="172"/>
      <c r="O90" s="172"/>
      <c r="P90" s="172"/>
      <c r="Q90" s="172"/>
      <c r="S90" s="171"/>
      <c r="T90" s="171"/>
      <c r="U90" s="171"/>
      <c r="V90" s="171"/>
      <c r="W90" s="172"/>
      <c r="X90" s="172"/>
      <c r="Y90" s="172"/>
      <c r="Z90" s="172"/>
    </row>
    <row r="91" spans="1:26">
      <c r="A91" s="167"/>
      <c r="B91" s="171"/>
      <c r="C91" s="171"/>
      <c r="D91" s="171"/>
      <c r="E91" s="168"/>
      <c r="F91" s="168"/>
      <c r="G91" s="168"/>
      <c r="H91" s="168"/>
      <c r="J91" s="171"/>
      <c r="K91" s="171"/>
      <c r="L91" s="171"/>
      <c r="M91" s="171"/>
      <c r="N91" s="172"/>
      <c r="O91" s="172"/>
      <c r="P91" s="172"/>
      <c r="Q91" s="172"/>
      <c r="S91" s="171"/>
      <c r="T91" s="171"/>
      <c r="U91" s="171"/>
      <c r="V91" s="171"/>
      <c r="W91" s="172"/>
      <c r="X91" s="172"/>
      <c r="Y91" s="172"/>
      <c r="Z91" s="172"/>
    </row>
    <row r="92" spans="1:26">
      <c r="A92" s="167"/>
      <c r="B92" s="171"/>
      <c r="C92" s="171"/>
      <c r="D92" s="171"/>
      <c r="E92" s="168"/>
      <c r="F92" s="168"/>
      <c r="G92" s="168"/>
      <c r="H92" s="168"/>
      <c r="J92" s="171"/>
      <c r="K92" s="171"/>
      <c r="L92" s="171"/>
      <c r="M92" s="171"/>
      <c r="N92" s="172"/>
      <c r="O92" s="172"/>
      <c r="P92" s="172"/>
      <c r="Q92" s="172"/>
      <c r="S92" s="171"/>
      <c r="T92" s="171"/>
      <c r="U92" s="171"/>
      <c r="V92" s="171"/>
      <c r="W92" s="172"/>
      <c r="X92" s="172"/>
      <c r="Y92" s="172"/>
      <c r="Z92" s="172"/>
    </row>
    <row r="93" spans="1:26">
      <c r="A93" s="167"/>
      <c r="B93" s="171"/>
      <c r="C93" s="171"/>
      <c r="D93" s="171"/>
      <c r="E93" s="168"/>
      <c r="F93" s="168"/>
      <c r="G93" s="168"/>
      <c r="H93" s="168"/>
      <c r="J93" s="171"/>
      <c r="K93" s="171"/>
      <c r="L93" s="171"/>
      <c r="M93" s="171"/>
      <c r="N93" s="172"/>
      <c r="O93" s="172"/>
      <c r="P93" s="172"/>
      <c r="Q93" s="172"/>
      <c r="S93" s="171"/>
      <c r="T93" s="171"/>
      <c r="U93" s="171"/>
      <c r="V93" s="171"/>
      <c r="W93" s="172"/>
      <c r="X93" s="172"/>
      <c r="Y93" s="172"/>
      <c r="Z93" s="172"/>
    </row>
    <row r="94" spans="1:26" ht="13.5" customHeight="1">
      <c r="A94" s="167" t="s">
        <v>76</v>
      </c>
      <c r="B94" s="167" t="s">
        <v>97</v>
      </c>
      <c r="C94" s="167"/>
      <c r="D94" s="167"/>
      <c r="E94" s="168" t="s">
        <v>105</v>
      </c>
      <c r="F94" s="168"/>
      <c r="G94" s="168"/>
      <c r="H94" s="168"/>
      <c r="J94" s="171" t="s">
        <v>76</v>
      </c>
      <c r="K94" s="171" t="s">
        <v>97</v>
      </c>
      <c r="L94" s="171"/>
      <c r="M94" s="171"/>
      <c r="N94" s="172" t="s">
        <v>105</v>
      </c>
      <c r="O94" s="172"/>
      <c r="P94" s="172"/>
      <c r="Q94" s="172"/>
      <c r="S94" s="171" t="s">
        <v>76</v>
      </c>
      <c r="T94" s="171" t="s">
        <v>97</v>
      </c>
      <c r="U94" s="171"/>
      <c r="V94" s="171"/>
      <c r="W94" s="172" t="s">
        <v>105</v>
      </c>
      <c r="X94" s="172"/>
      <c r="Y94" s="172"/>
      <c r="Z94" s="172"/>
    </row>
    <row r="95" spans="1:26">
      <c r="A95" s="167"/>
      <c r="B95" s="167"/>
      <c r="C95" s="167"/>
      <c r="D95" s="167"/>
      <c r="E95" s="168"/>
      <c r="F95" s="168"/>
      <c r="G95" s="168"/>
      <c r="H95" s="168"/>
      <c r="J95" s="171"/>
      <c r="K95" s="171"/>
      <c r="L95" s="171"/>
      <c r="M95" s="171"/>
      <c r="N95" s="172"/>
      <c r="O95" s="172"/>
      <c r="P95" s="172"/>
      <c r="Q95" s="172"/>
      <c r="S95" s="171"/>
      <c r="T95" s="171"/>
      <c r="U95" s="171"/>
      <c r="V95" s="171"/>
      <c r="W95" s="172"/>
      <c r="X95" s="172"/>
      <c r="Y95" s="172"/>
      <c r="Z95" s="172"/>
    </row>
    <row r="96" spans="1:26">
      <c r="A96" s="167"/>
      <c r="B96" s="167"/>
      <c r="C96" s="167"/>
      <c r="D96" s="167"/>
      <c r="E96" s="168"/>
      <c r="F96" s="168"/>
      <c r="G96" s="168"/>
      <c r="H96" s="168"/>
      <c r="J96" s="171"/>
      <c r="K96" s="171"/>
      <c r="L96" s="171"/>
      <c r="M96" s="171"/>
      <c r="N96" s="172"/>
      <c r="O96" s="172"/>
      <c r="P96" s="172"/>
      <c r="Q96" s="172"/>
      <c r="S96" s="171"/>
      <c r="T96" s="171"/>
      <c r="U96" s="171"/>
      <c r="V96" s="171"/>
      <c r="W96" s="172"/>
      <c r="X96" s="172"/>
      <c r="Y96" s="172"/>
      <c r="Z96" s="172"/>
    </row>
    <row r="97" spans="1:26">
      <c r="A97" s="167"/>
      <c r="B97" s="167"/>
      <c r="C97" s="167"/>
      <c r="D97" s="167"/>
      <c r="E97" s="168"/>
      <c r="F97" s="168"/>
      <c r="G97" s="168"/>
      <c r="H97" s="168"/>
      <c r="J97" s="171"/>
      <c r="K97" s="171"/>
      <c r="L97" s="171"/>
      <c r="M97" s="171"/>
      <c r="N97" s="172"/>
      <c r="O97" s="172"/>
      <c r="P97" s="172"/>
      <c r="Q97" s="172"/>
      <c r="S97" s="171"/>
      <c r="T97" s="171"/>
      <c r="U97" s="171"/>
      <c r="V97" s="171"/>
      <c r="W97" s="172"/>
      <c r="X97" s="172"/>
      <c r="Y97" s="172"/>
      <c r="Z97" s="172"/>
    </row>
    <row r="98" spans="1:26">
      <c r="A98" s="167"/>
      <c r="B98" s="167"/>
      <c r="C98" s="167"/>
      <c r="D98" s="167"/>
      <c r="E98" s="168"/>
      <c r="F98" s="168"/>
      <c r="G98" s="168"/>
      <c r="H98" s="168"/>
      <c r="J98" s="171"/>
      <c r="K98" s="171"/>
      <c r="L98" s="171"/>
      <c r="M98" s="171"/>
      <c r="N98" s="172"/>
      <c r="O98" s="172"/>
      <c r="P98" s="172"/>
      <c r="Q98" s="172"/>
      <c r="S98" s="171"/>
      <c r="T98" s="171"/>
      <c r="U98" s="171"/>
      <c r="V98" s="171"/>
      <c r="W98" s="172"/>
      <c r="X98" s="172"/>
      <c r="Y98" s="172"/>
      <c r="Z98" s="172"/>
    </row>
    <row r="99" spans="1:26" ht="13.5" customHeight="1">
      <c r="A99" s="171" t="s">
        <v>77</v>
      </c>
      <c r="B99" s="171" t="s">
        <v>145</v>
      </c>
      <c r="C99" s="171"/>
      <c r="D99" s="171"/>
      <c r="E99" s="172" t="s">
        <v>93</v>
      </c>
      <c r="F99" s="172"/>
      <c r="G99" s="172"/>
      <c r="H99" s="172"/>
      <c r="J99" s="171" t="s">
        <v>77</v>
      </c>
      <c r="K99" s="171" t="s">
        <v>145</v>
      </c>
      <c r="L99" s="171"/>
      <c r="M99" s="171"/>
      <c r="N99" s="172" t="s">
        <v>93</v>
      </c>
      <c r="O99" s="172"/>
      <c r="P99" s="172"/>
      <c r="Q99" s="172"/>
      <c r="S99" s="171" t="s">
        <v>77</v>
      </c>
      <c r="T99" s="171" t="s">
        <v>145</v>
      </c>
      <c r="U99" s="171"/>
      <c r="V99" s="171"/>
      <c r="W99" s="172" t="s">
        <v>93</v>
      </c>
      <c r="X99" s="172"/>
      <c r="Y99" s="172"/>
      <c r="Z99" s="172"/>
    </row>
    <row r="100" spans="1:26">
      <c r="A100" s="171"/>
      <c r="B100" s="171"/>
      <c r="C100" s="171"/>
      <c r="D100" s="171"/>
      <c r="E100" s="172"/>
      <c r="F100" s="172"/>
      <c r="G100" s="172"/>
      <c r="H100" s="172"/>
      <c r="J100" s="171"/>
      <c r="K100" s="171"/>
      <c r="L100" s="171"/>
      <c r="M100" s="171"/>
      <c r="N100" s="172"/>
      <c r="O100" s="172"/>
      <c r="P100" s="172"/>
      <c r="Q100" s="172"/>
      <c r="S100" s="171"/>
      <c r="T100" s="171"/>
      <c r="U100" s="171"/>
      <c r="V100" s="171"/>
      <c r="W100" s="172"/>
      <c r="X100" s="172"/>
      <c r="Y100" s="172"/>
      <c r="Z100" s="172"/>
    </row>
    <row r="101" spans="1:26">
      <c r="A101" s="171"/>
      <c r="B101" s="171"/>
      <c r="C101" s="171"/>
      <c r="D101" s="171"/>
      <c r="E101" s="172"/>
      <c r="F101" s="172"/>
      <c r="G101" s="172"/>
      <c r="H101" s="172"/>
      <c r="J101" s="171"/>
      <c r="K101" s="171"/>
      <c r="L101" s="171"/>
      <c r="M101" s="171"/>
      <c r="N101" s="172"/>
      <c r="O101" s="172"/>
      <c r="P101" s="172"/>
      <c r="Q101" s="172"/>
      <c r="S101" s="171"/>
      <c r="T101" s="171"/>
      <c r="U101" s="171"/>
      <c r="V101" s="171"/>
      <c r="W101" s="172"/>
      <c r="X101" s="172"/>
      <c r="Y101" s="172"/>
      <c r="Z101" s="172"/>
    </row>
    <row r="102" spans="1:26">
      <c r="A102" s="171"/>
      <c r="B102" s="171"/>
      <c r="C102" s="171"/>
      <c r="D102" s="171"/>
      <c r="E102" s="172"/>
      <c r="F102" s="172"/>
      <c r="G102" s="172"/>
      <c r="H102" s="172"/>
      <c r="J102" s="171"/>
      <c r="K102" s="171"/>
      <c r="L102" s="171"/>
      <c r="M102" s="171"/>
      <c r="N102" s="172"/>
      <c r="O102" s="172"/>
      <c r="P102" s="172"/>
      <c r="Q102" s="172"/>
      <c r="S102" s="171"/>
      <c r="T102" s="171"/>
      <c r="U102" s="171"/>
      <c r="V102" s="171"/>
      <c r="W102" s="172"/>
      <c r="X102" s="172"/>
      <c r="Y102" s="172"/>
      <c r="Z102" s="172"/>
    </row>
    <row r="103" spans="1:26">
      <c r="A103" s="171"/>
      <c r="B103" s="171"/>
      <c r="C103" s="171"/>
      <c r="D103" s="171"/>
      <c r="E103" s="172"/>
      <c r="F103" s="172"/>
      <c r="G103" s="172"/>
      <c r="H103" s="172"/>
      <c r="J103" s="171"/>
      <c r="K103" s="171"/>
      <c r="L103" s="171"/>
      <c r="M103" s="171"/>
      <c r="N103" s="172"/>
      <c r="O103" s="172"/>
      <c r="P103" s="172"/>
      <c r="Q103" s="172"/>
      <c r="S103" s="171"/>
      <c r="T103" s="171"/>
      <c r="U103" s="171"/>
      <c r="V103" s="171"/>
      <c r="W103" s="172"/>
      <c r="X103" s="172"/>
      <c r="Y103" s="172"/>
      <c r="Z103" s="172"/>
    </row>
    <row r="104" spans="1:26">
      <c r="A104" s="78"/>
      <c r="B104" s="78"/>
      <c r="C104" s="78"/>
      <c r="D104" s="78"/>
      <c r="E104" s="80"/>
      <c r="F104" s="80"/>
      <c r="G104" s="80"/>
      <c r="H104" s="80"/>
      <c r="J104" s="78"/>
      <c r="K104" s="78"/>
      <c r="L104" s="78"/>
      <c r="M104" s="78"/>
      <c r="N104" s="80"/>
      <c r="O104" s="80"/>
      <c r="P104" s="80"/>
      <c r="Q104" s="80"/>
      <c r="S104" s="78"/>
      <c r="T104" s="78"/>
      <c r="U104" s="78"/>
      <c r="V104" s="78"/>
      <c r="W104" s="80"/>
      <c r="X104" s="80"/>
      <c r="Y104" s="80"/>
      <c r="Z104" s="80"/>
    </row>
    <row r="105" spans="1:26">
      <c r="A105" s="171" t="s">
        <v>80</v>
      </c>
      <c r="B105" s="171"/>
      <c r="C105" s="171"/>
      <c r="D105" s="171"/>
      <c r="E105" s="171"/>
      <c r="F105" s="171"/>
      <c r="G105" s="171"/>
      <c r="H105" s="171"/>
      <c r="J105" s="171" t="s">
        <v>80</v>
      </c>
      <c r="K105" s="171"/>
      <c r="L105" s="171"/>
      <c r="M105" s="171"/>
      <c r="N105" s="171"/>
      <c r="O105" s="171"/>
      <c r="P105" s="171"/>
      <c r="Q105" s="171"/>
      <c r="S105" s="171" t="s">
        <v>80</v>
      </c>
      <c r="T105" s="171"/>
      <c r="U105" s="171"/>
      <c r="V105" s="171"/>
      <c r="W105" s="171"/>
      <c r="X105" s="171"/>
      <c r="Y105" s="171"/>
      <c r="Z105" s="171"/>
    </row>
    <row r="106" spans="1:26" ht="13.5" customHeight="1">
      <c r="A106" s="171" t="s">
        <v>75</v>
      </c>
      <c r="B106" s="171" t="s">
        <v>99</v>
      </c>
      <c r="C106" s="171"/>
      <c r="D106" s="171"/>
      <c r="E106" s="172" t="s">
        <v>98</v>
      </c>
      <c r="F106" s="172"/>
      <c r="G106" s="172"/>
      <c r="H106" s="172"/>
      <c r="J106" s="171" t="s">
        <v>75</v>
      </c>
      <c r="K106" s="171" t="s">
        <v>99</v>
      </c>
      <c r="L106" s="171"/>
      <c r="M106" s="171"/>
      <c r="N106" s="172" t="s">
        <v>98</v>
      </c>
      <c r="O106" s="172"/>
      <c r="P106" s="172"/>
      <c r="Q106" s="172"/>
      <c r="S106" s="171" t="s">
        <v>75</v>
      </c>
      <c r="T106" s="171" t="s">
        <v>99</v>
      </c>
      <c r="U106" s="171"/>
      <c r="V106" s="171"/>
      <c r="W106" s="172" t="s">
        <v>98</v>
      </c>
      <c r="X106" s="172"/>
      <c r="Y106" s="172"/>
      <c r="Z106" s="172"/>
    </row>
    <row r="107" spans="1:26">
      <c r="A107" s="171"/>
      <c r="B107" s="171"/>
      <c r="C107" s="171"/>
      <c r="D107" s="171"/>
      <c r="E107" s="172"/>
      <c r="F107" s="172"/>
      <c r="G107" s="172"/>
      <c r="H107" s="172"/>
      <c r="J107" s="171"/>
      <c r="K107" s="171"/>
      <c r="L107" s="171"/>
      <c r="M107" s="171"/>
      <c r="N107" s="172"/>
      <c r="O107" s="172"/>
      <c r="P107" s="172"/>
      <c r="Q107" s="172"/>
      <c r="S107" s="171"/>
      <c r="T107" s="171"/>
      <c r="U107" s="171"/>
      <c r="V107" s="171"/>
      <c r="W107" s="172"/>
      <c r="X107" s="172"/>
      <c r="Y107" s="172"/>
      <c r="Z107" s="172"/>
    </row>
    <row r="108" spans="1:26">
      <c r="A108" s="171"/>
      <c r="B108" s="171"/>
      <c r="C108" s="171"/>
      <c r="D108" s="171"/>
      <c r="E108" s="172"/>
      <c r="F108" s="172"/>
      <c r="G108" s="172"/>
      <c r="H108" s="172"/>
      <c r="J108" s="171"/>
      <c r="K108" s="171"/>
      <c r="L108" s="171"/>
      <c r="M108" s="171"/>
      <c r="N108" s="172"/>
      <c r="O108" s="172"/>
      <c r="P108" s="172"/>
      <c r="Q108" s="172"/>
      <c r="S108" s="171"/>
      <c r="T108" s="171"/>
      <c r="U108" s="171"/>
      <c r="V108" s="171"/>
      <c r="W108" s="172"/>
      <c r="X108" s="172"/>
      <c r="Y108" s="172"/>
      <c r="Z108" s="172"/>
    </row>
    <row r="109" spans="1:26">
      <c r="A109" s="171"/>
      <c r="B109" s="171"/>
      <c r="C109" s="171"/>
      <c r="D109" s="171"/>
      <c r="E109" s="172"/>
      <c r="F109" s="172"/>
      <c r="G109" s="172"/>
      <c r="H109" s="172"/>
      <c r="J109" s="171"/>
      <c r="K109" s="171"/>
      <c r="L109" s="171"/>
      <c r="M109" s="171"/>
      <c r="N109" s="172"/>
      <c r="O109" s="172"/>
      <c r="P109" s="172"/>
      <c r="Q109" s="172"/>
      <c r="S109" s="171"/>
      <c r="T109" s="171"/>
      <c r="U109" s="171"/>
      <c r="V109" s="171"/>
      <c r="W109" s="172"/>
      <c r="X109" s="172"/>
      <c r="Y109" s="172"/>
      <c r="Z109" s="172"/>
    </row>
    <row r="110" spans="1:26">
      <c r="A110" s="171"/>
      <c r="B110" s="171"/>
      <c r="C110" s="171"/>
      <c r="D110" s="171"/>
      <c r="E110" s="172"/>
      <c r="F110" s="172"/>
      <c r="G110" s="172"/>
      <c r="H110" s="172"/>
      <c r="J110" s="171"/>
      <c r="K110" s="171"/>
      <c r="L110" s="171"/>
      <c r="M110" s="171"/>
      <c r="N110" s="172"/>
      <c r="O110" s="172"/>
      <c r="P110" s="172"/>
      <c r="Q110" s="172"/>
      <c r="S110" s="171"/>
      <c r="T110" s="171"/>
      <c r="U110" s="171"/>
      <c r="V110" s="171"/>
      <c r="W110" s="172"/>
      <c r="X110" s="172"/>
      <c r="Y110" s="172"/>
      <c r="Z110" s="172"/>
    </row>
    <row r="111" spans="1:26" ht="13.5" customHeight="1">
      <c r="A111" s="167" t="s">
        <v>76</v>
      </c>
      <c r="B111" s="167" t="s">
        <v>97</v>
      </c>
      <c r="C111" s="167"/>
      <c r="D111" s="167"/>
      <c r="E111" s="168" t="s">
        <v>90</v>
      </c>
      <c r="F111" s="168"/>
      <c r="G111" s="168"/>
      <c r="H111" s="168"/>
      <c r="J111" s="167" t="s">
        <v>76</v>
      </c>
      <c r="K111" s="167" t="s">
        <v>97</v>
      </c>
      <c r="L111" s="167"/>
      <c r="M111" s="167"/>
      <c r="N111" s="168" t="s">
        <v>90</v>
      </c>
      <c r="O111" s="168"/>
      <c r="P111" s="168"/>
      <c r="Q111" s="168"/>
      <c r="S111" s="167" t="s">
        <v>76</v>
      </c>
      <c r="T111" s="167" t="s">
        <v>97</v>
      </c>
      <c r="U111" s="167"/>
      <c r="V111" s="167"/>
      <c r="W111" s="168" t="s">
        <v>90</v>
      </c>
      <c r="X111" s="168"/>
      <c r="Y111" s="168"/>
      <c r="Z111" s="168"/>
    </row>
    <row r="112" spans="1:26">
      <c r="A112" s="167"/>
      <c r="B112" s="167"/>
      <c r="C112" s="167"/>
      <c r="D112" s="167"/>
      <c r="E112" s="168"/>
      <c r="F112" s="168"/>
      <c r="G112" s="168"/>
      <c r="H112" s="168"/>
      <c r="J112" s="167"/>
      <c r="K112" s="167"/>
      <c r="L112" s="167"/>
      <c r="M112" s="167"/>
      <c r="N112" s="168"/>
      <c r="O112" s="168"/>
      <c r="P112" s="168"/>
      <c r="Q112" s="168"/>
      <c r="S112" s="167"/>
      <c r="T112" s="167"/>
      <c r="U112" s="167"/>
      <c r="V112" s="167"/>
      <c r="W112" s="168"/>
      <c r="X112" s="168"/>
      <c r="Y112" s="168"/>
      <c r="Z112" s="168"/>
    </row>
    <row r="113" spans="1:26">
      <c r="A113" s="167"/>
      <c r="B113" s="167"/>
      <c r="C113" s="167"/>
      <c r="D113" s="167"/>
      <c r="E113" s="168"/>
      <c r="F113" s="168"/>
      <c r="G113" s="168"/>
      <c r="H113" s="168"/>
      <c r="J113" s="167"/>
      <c r="K113" s="167"/>
      <c r="L113" s="167"/>
      <c r="M113" s="167"/>
      <c r="N113" s="168"/>
      <c r="O113" s="168"/>
      <c r="P113" s="168"/>
      <c r="Q113" s="168"/>
      <c r="S113" s="167"/>
      <c r="T113" s="167"/>
      <c r="U113" s="167"/>
      <c r="V113" s="167"/>
      <c r="W113" s="168"/>
      <c r="X113" s="168"/>
      <c r="Y113" s="168"/>
      <c r="Z113" s="168"/>
    </row>
    <row r="114" spans="1:26">
      <c r="A114" s="167"/>
      <c r="B114" s="167"/>
      <c r="C114" s="167"/>
      <c r="D114" s="167"/>
      <c r="E114" s="168"/>
      <c r="F114" s="168"/>
      <c r="G114" s="168"/>
      <c r="H114" s="168"/>
      <c r="J114" s="167"/>
      <c r="K114" s="167"/>
      <c r="L114" s="167"/>
      <c r="M114" s="167"/>
      <c r="N114" s="168"/>
      <c r="O114" s="168"/>
      <c r="P114" s="168"/>
      <c r="Q114" s="168"/>
      <c r="S114" s="167"/>
      <c r="T114" s="167"/>
      <c r="U114" s="167"/>
      <c r="V114" s="167"/>
      <c r="W114" s="168"/>
      <c r="X114" s="168"/>
      <c r="Y114" s="168"/>
      <c r="Z114" s="168"/>
    </row>
    <row r="115" spans="1:26">
      <c r="A115" s="167"/>
      <c r="B115" s="167"/>
      <c r="C115" s="167"/>
      <c r="D115" s="167"/>
      <c r="E115" s="168"/>
      <c r="F115" s="168"/>
      <c r="G115" s="168"/>
      <c r="H115" s="168"/>
      <c r="J115" s="167"/>
      <c r="K115" s="167"/>
      <c r="L115" s="167"/>
      <c r="M115" s="167"/>
      <c r="N115" s="168"/>
      <c r="O115" s="168"/>
      <c r="P115" s="168"/>
      <c r="Q115" s="168"/>
      <c r="S115" s="167"/>
      <c r="T115" s="167"/>
      <c r="U115" s="167"/>
      <c r="V115" s="167"/>
      <c r="W115" s="168"/>
      <c r="X115" s="168"/>
      <c r="Y115" s="168"/>
      <c r="Z115" s="168"/>
    </row>
    <row r="116" spans="1:26" ht="13.5" customHeight="1">
      <c r="A116" s="167" t="s">
        <v>77</v>
      </c>
      <c r="B116" s="167" t="s">
        <v>91</v>
      </c>
      <c r="C116" s="167"/>
      <c r="D116" s="167"/>
      <c r="E116" s="168" t="s">
        <v>92</v>
      </c>
      <c r="F116" s="168"/>
      <c r="G116" s="168"/>
      <c r="H116" s="168"/>
      <c r="J116" s="167" t="s">
        <v>77</v>
      </c>
      <c r="K116" s="167" t="s">
        <v>91</v>
      </c>
      <c r="L116" s="167"/>
      <c r="M116" s="167"/>
      <c r="N116" s="168" t="s">
        <v>92</v>
      </c>
      <c r="O116" s="168"/>
      <c r="P116" s="168"/>
      <c r="Q116" s="168"/>
      <c r="S116" s="167" t="s">
        <v>77</v>
      </c>
      <c r="T116" s="167" t="s">
        <v>91</v>
      </c>
      <c r="U116" s="167"/>
      <c r="V116" s="167"/>
      <c r="W116" s="168" t="s">
        <v>92</v>
      </c>
      <c r="X116" s="168"/>
      <c r="Y116" s="168"/>
      <c r="Z116" s="168"/>
    </row>
    <row r="117" spans="1:26">
      <c r="A117" s="167"/>
      <c r="B117" s="167"/>
      <c r="C117" s="167"/>
      <c r="D117" s="167"/>
      <c r="E117" s="168"/>
      <c r="F117" s="168"/>
      <c r="G117" s="168"/>
      <c r="H117" s="168"/>
      <c r="J117" s="167"/>
      <c r="K117" s="167"/>
      <c r="L117" s="167"/>
      <c r="M117" s="167"/>
      <c r="N117" s="168"/>
      <c r="O117" s="168"/>
      <c r="P117" s="168"/>
      <c r="Q117" s="168"/>
      <c r="S117" s="167"/>
      <c r="T117" s="167"/>
      <c r="U117" s="167"/>
      <c r="V117" s="167"/>
      <c r="W117" s="168"/>
      <c r="X117" s="168"/>
      <c r="Y117" s="168"/>
      <c r="Z117" s="168"/>
    </row>
    <row r="118" spans="1:26">
      <c r="A118" s="167"/>
      <c r="B118" s="167"/>
      <c r="C118" s="167"/>
      <c r="D118" s="167"/>
      <c r="E118" s="168"/>
      <c r="F118" s="168"/>
      <c r="G118" s="168"/>
      <c r="H118" s="168"/>
      <c r="J118" s="167"/>
      <c r="K118" s="167"/>
      <c r="L118" s="167"/>
      <c r="M118" s="167"/>
      <c r="N118" s="168"/>
      <c r="O118" s="168"/>
      <c r="P118" s="168"/>
      <c r="Q118" s="168"/>
      <c r="S118" s="167"/>
      <c r="T118" s="167"/>
      <c r="U118" s="167"/>
      <c r="V118" s="167"/>
      <c r="W118" s="168"/>
      <c r="X118" s="168"/>
      <c r="Y118" s="168"/>
      <c r="Z118" s="168"/>
    </row>
    <row r="119" spans="1:26">
      <c r="A119" s="167"/>
      <c r="B119" s="167"/>
      <c r="C119" s="167"/>
      <c r="D119" s="167"/>
      <c r="E119" s="168"/>
      <c r="F119" s="168"/>
      <c r="G119" s="168"/>
      <c r="H119" s="168"/>
      <c r="J119" s="167"/>
      <c r="K119" s="167"/>
      <c r="L119" s="167"/>
      <c r="M119" s="167"/>
      <c r="N119" s="168"/>
      <c r="O119" s="168"/>
      <c r="P119" s="168"/>
      <c r="Q119" s="168"/>
      <c r="S119" s="167"/>
      <c r="T119" s="167"/>
      <c r="U119" s="167"/>
      <c r="V119" s="167"/>
      <c r="W119" s="168"/>
      <c r="X119" s="168"/>
      <c r="Y119" s="168"/>
      <c r="Z119" s="168"/>
    </row>
    <row r="120" spans="1:26">
      <c r="A120" s="167"/>
      <c r="B120" s="167"/>
      <c r="C120" s="167"/>
      <c r="D120" s="167"/>
      <c r="E120" s="168"/>
      <c r="F120" s="168"/>
      <c r="G120" s="168"/>
      <c r="H120" s="168"/>
      <c r="J120" s="167"/>
      <c r="K120" s="167"/>
      <c r="L120" s="167"/>
      <c r="M120" s="167"/>
      <c r="N120" s="168"/>
      <c r="O120" s="168"/>
      <c r="P120" s="168"/>
      <c r="Q120" s="168"/>
      <c r="S120" s="167"/>
      <c r="T120" s="167"/>
      <c r="U120" s="167"/>
      <c r="V120" s="167"/>
      <c r="W120" s="168"/>
      <c r="X120" s="168"/>
      <c r="Y120" s="168"/>
      <c r="Z120" s="168"/>
    </row>
    <row r="122" spans="1:26">
      <c r="A122" s="167" t="s">
        <v>81</v>
      </c>
      <c r="B122" s="167"/>
      <c r="C122" s="167"/>
      <c r="D122" s="167"/>
      <c r="E122" s="167"/>
      <c r="F122" s="167"/>
      <c r="G122" s="167"/>
      <c r="H122" s="167"/>
      <c r="J122" s="167" t="s">
        <v>81</v>
      </c>
      <c r="K122" s="167"/>
      <c r="L122" s="167"/>
      <c r="M122" s="167"/>
      <c r="N122" s="167"/>
      <c r="O122" s="167"/>
      <c r="P122" s="167"/>
      <c r="Q122" s="167"/>
      <c r="S122" s="167" t="s">
        <v>81</v>
      </c>
      <c r="T122" s="167"/>
      <c r="U122" s="167"/>
      <c r="V122" s="167"/>
      <c r="W122" s="167"/>
      <c r="X122" s="167"/>
      <c r="Y122" s="167"/>
      <c r="Z122" s="167"/>
    </row>
    <row r="123" spans="1:26" ht="13.5" customHeight="1">
      <c r="A123" s="170" t="s">
        <v>75</v>
      </c>
      <c r="B123" s="170" t="s">
        <v>99</v>
      </c>
      <c r="C123" s="170"/>
      <c r="D123" s="170"/>
      <c r="E123" s="168" t="s">
        <v>120</v>
      </c>
      <c r="F123" s="168"/>
      <c r="G123" s="168"/>
      <c r="H123" s="168"/>
      <c r="J123" s="167" t="s">
        <v>75</v>
      </c>
      <c r="K123" s="170" t="s">
        <v>130</v>
      </c>
      <c r="L123" s="170"/>
      <c r="M123" s="170"/>
      <c r="N123" s="168" t="s">
        <v>120</v>
      </c>
      <c r="O123" s="168"/>
      <c r="P123" s="168"/>
      <c r="Q123" s="168"/>
      <c r="S123" s="167" t="s">
        <v>75</v>
      </c>
      <c r="T123" s="170" t="s">
        <v>99</v>
      </c>
      <c r="U123" s="170"/>
      <c r="V123" s="170"/>
      <c r="W123" s="168" t="s">
        <v>120</v>
      </c>
      <c r="X123" s="168"/>
      <c r="Y123" s="168"/>
      <c r="Z123" s="168"/>
    </row>
    <row r="124" spans="1:26">
      <c r="A124" s="170"/>
      <c r="B124" s="170"/>
      <c r="C124" s="170"/>
      <c r="D124" s="170"/>
      <c r="E124" s="168"/>
      <c r="F124" s="168"/>
      <c r="G124" s="168"/>
      <c r="H124" s="168"/>
      <c r="J124" s="167"/>
      <c r="K124" s="170"/>
      <c r="L124" s="170"/>
      <c r="M124" s="170"/>
      <c r="N124" s="168"/>
      <c r="O124" s="168"/>
      <c r="P124" s="168"/>
      <c r="Q124" s="168"/>
      <c r="S124" s="167"/>
      <c r="T124" s="170"/>
      <c r="U124" s="170"/>
      <c r="V124" s="170"/>
      <c r="W124" s="168"/>
      <c r="X124" s="168"/>
      <c r="Y124" s="168"/>
      <c r="Z124" s="168"/>
    </row>
    <row r="125" spans="1:26">
      <c r="A125" s="170"/>
      <c r="B125" s="170"/>
      <c r="C125" s="170"/>
      <c r="D125" s="170"/>
      <c r="E125" s="168"/>
      <c r="F125" s="168"/>
      <c r="G125" s="168"/>
      <c r="H125" s="168"/>
      <c r="J125" s="167"/>
      <c r="K125" s="170"/>
      <c r="L125" s="170"/>
      <c r="M125" s="170"/>
      <c r="N125" s="168"/>
      <c r="O125" s="168"/>
      <c r="P125" s="168"/>
      <c r="Q125" s="168"/>
      <c r="S125" s="167"/>
      <c r="T125" s="170"/>
      <c r="U125" s="170"/>
      <c r="V125" s="170"/>
      <c r="W125" s="168"/>
      <c r="X125" s="168"/>
      <c r="Y125" s="168"/>
      <c r="Z125" s="168"/>
    </row>
    <row r="126" spans="1:26">
      <c r="A126" s="170"/>
      <c r="B126" s="170"/>
      <c r="C126" s="170"/>
      <c r="D126" s="170"/>
      <c r="E126" s="168"/>
      <c r="F126" s="168"/>
      <c r="G126" s="168"/>
      <c r="H126" s="168"/>
      <c r="J126" s="167"/>
      <c r="K126" s="170"/>
      <c r="L126" s="170"/>
      <c r="M126" s="170"/>
      <c r="N126" s="168"/>
      <c r="O126" s="168"/>
      <c r="P126" s="168"/>
      <c r="Q126" s="168"/>
      <c r="S126" s="167"/>
      <c r="T126" s="170"/>
      <c r="U126" s="170"/>
      <c r="V126" s="170"/>
      <c r="W126" s="168"/>
      <c r="X126" s="168"/>
      <c r="Y126" s="168"/>
      <c r="Z126" s="168"/>
    </row>
    <row r="127" spans="1:26">
      <c r="A127" s="170"/>
      <c r="B127" s="170"/>
      <c r="C127" s="170"/>
      <c r="D127" s="170"/>
      <c r="E127" s="168"/>
      <c r="F127" s="168"/>
      <c r="G127" s="168"/>
      <c r="H127" s="168"/>
      <c r="J127" s="167"/>
      <c r="K127" s="170"/>
      <c r="L127" s="170"/>
      <c r="M127" s="170"/>
      <c r="N127" s="168"/>
      <c r="O127" s="168"/>
      <c r="P127" s="168"/>
      <c r="Q127" s="168"/>
      <c r="S127" s="167"/>
      <c r="T127" s="170"/>
      <c r="U127" s="170"/>
      <c r="V127" s="170"/>
      <c r="W127" s="168"/>
      <c r="X127" s="168"/>
      <c r="Y127" s="168"/>
      <c r="Z127" s="168"/>
    </row>
    <row r="128" spans="1:26">
      <c r="A128" s="167" t="s">
        <v>76</v>
      </c>
      <c r="B128" s="167" t="s">
        <v>97</v>
      </c>
      <c r="C128" s="167"/>
      <c r="D128" s="167"/>
      <c r="E128" s="168" t="s">
        <v>120</v>
      </c>
      <c r="F128" s="168"/>
      <c r="G128" s="168"/>
      <c r="H128" s="168"/>
      <c r="J128" s="167" t="s">
        <v>76</v>
      </c>
      <c r="K128" s="167" t="s">
        <v>131</v>
      </c>
      <c r="L128" s="167"/>
      <c r="M128" s="167"/>
      <c r="N128" s="168" t="s">
        <v>120</v>
      </c>
      <c r="O128" s="168"/>
      <c r="P128" s="168"/>
      <c r="Q128" s="168"/>
      <c r="S128" s="167" t="s">
        <v>76</v>
      </c>
      <c r="T128" s="167" t="s">
        <v>132</v>
      </c>
      <c r="U128" s="167"/>
      <c r="V128" s="167"/>
      <c r="W128" s="168" t="s">
        <v>120</v>
      </c>
      <c r="X128" s="168"/>
      <c r="Y128" s="168"/>
      <c r="Z128" s="168"/>
    </row>
    <row r="129" spans="1:26">
      <c r="A129" s="167"/>
      <c r="B129" s="167"/>
      <c r="C129" s="167"/>
      <c r="D129" s="167"/>
      <c r="E129" s="168"/>
      <c r="F129" s="168"/>
      <c r="G129" s="168"/>
      <c r="H129" s="168"/>
      <c r="J129" s="167"/>
      <c r="K129" s="167"/>
      <c r="L129" s="167"/>
      <c r="M129" s="167"/>
      <c r="N129" s="168"/>
      <c r="O129" s="168"/>
      <c r="P129" s="168"/>
      <c r="Q129" s="168"/>
      <c r="S129" s="167"/>
      <c r="T129" s="167"/>
      <c r="U129" s="167"/>
      <c r="V129" s="167"/>
      <c r="W129" s="168"/>
      <c r="X129" s="168"/>
      <c r="Y129" s="168"/>
      <c r="Z129" s="168"/>
    </row>
    <row r="130" spans="1:26">
      <c r="A130" s="167"/>
      <c r="B130" s="167"/>
      <c r="C130" s="167"/>
      <c r="D130" s="167"/>
      <c r="E130" s="168"/>
      <c r="F130" s="168"/>
      <c r="G130" s="168"/>
      <c r="H130" s="168"/>
      <c r="J130" s="167"/>
      <c r="K130" s="167"/>
      <c r="L130" s="167"/>
      <c r="M130" s="167"/>
      <c r="N130" s="168"/>
      <c r="O130" s="168"/>
      <c r="P130" s="168"/>
      <c r="Q130" s="168"/>
      <c r="S130" s="167"/>
      <c r="T130" s="167"/>
      <c r="U130" s="167"/>
      <c r="V130" s="167"/>
      <c r="W130" s="168"/>
      <c r="X130" s="168"/>
      <c r="Y130" s="168"/>
      <c r="Z130" s="168"/>
    </row>
    <row r="131" spans="1:26">
      <c r="A131" s="167"/>
      <c r="B131" s="167"/>
      <c r="C131" s="167"/>
      <c r="D131" s="167"/>
      <c r="E131" s="168"/>
      <c r="F131" s="168"/>
      <c r="G131" s="168"/>
      <c r="H131" s="168"/>
      <c r="J131" s="167"/>
      <c r="K131" s="167"/>
      <c r="L131" s="167"/>
      <c r="M131" s="167"/>
      <c r="N131" s="168"/>
      <c r="O131" s="168"/>
      <c r="P131" s="168"/>
      <c r="Q131" s="168"/>
      <c r="S131" s="167"/>
      <c r="T131" s="167"/>
      <c r="U131" s="167"/>
      <c r="V131" s="167"/>
      <c r="W131" s="168"/>
      <c r="X131" s="168"/>
      <c r="Y131" s="168"/>
      <c r="Z131" s="168"/>
    </row>
    <row r="132" spans="1:26">
      <c r="A132" s="167"/>
      <c r="B132" s="167"/>
      <c r="C132" s="167"/>
      <c r="D132" s="167"/>
      <c r="E132" s="168"/>
      <c r="F132" s="168"/>
      <c r="G132" s="168"/>
      <c r="H132" s="168"/>
      <c r="J132" s="167"/>
      <c r="K132" s="167"/>
      <c r="L132" s="167"/>
      <c r="M132" s="167"/>
      <c r="N132" s="168"/>
      <c r="O132" s="168"/>
      <c r="P132" s="168"/>
      <c r="Q132" s="168"/>
      <c r="S132" s="167"/>
      <c r="T132" s="167"/>
      <c r="U132" s="167"/>
      <c r="V132" s="167"/>
      <c r="W132" s="168"/>
      <c r="X132" s="168"/>
      <c r="Y132" s="168"/>
      <c r="Z132" s="168"/>
    </row>
    <row r="133" spans="1:26" ht="13.5" customHeight="1">
      <c r="A133" s="167" t="s">
        <v>77</v>
      </c>
      <c r="B133" s="167" t="s">
        <v>118</v>
      </c>
      <c r="C133" s="167"/>
      <c r="D133" s="167"/>
      <c r="E133" s="168" t="s">
        <v>129</v>
      </c>
      <c r="F133" s="168"/>
      <c r="G133" s="168"/>
      <c r="H133" s="168"/>
      <c r="J133" s="167" t="s">
        <v>77</v>
      </c>
      <c r="K133" s="167" t="s">
        <v>118</v>
      </c>
      <c r="L133" s="167"/>
      <c r="M133" s="167"/>
      <c r="N133" s="168" t="s">
        <v>129</v>
      </c>
      <c r="O133" s="168"/>
      <c r="P133" s="168"/>
      <c r="Q133" s="168"/>
      <c r="S133" s="167" t="s">
        <v>77</v>
      </c>
      <c r="T133" s="167" t="s">
        <v>118</v>
      </c>
      <c r="U133" s="167"/>
      <c r="V133" s="167"/>
      <c r="W133" s="168" t="s">
        <v>129</v>
      </c>
      <c r="X133" s="168"/>
      <c r="Y133" s="168"/>
      <c r="Z133" s="168"/>
    </row>
    <row r="134" spans="1:26">
      <c r="A134" s="167"/>
      <c r="B134" s="167"/>
      <c r="C134" s="167"/>
      <c r="D134" s="167"/>
      <c r="E134" s="168"/>
      <c r="F134" s="168"/>
      <c r="G134" s="168"/>
      <c r="H134" s="168"/>
      <c r="J134" s="167"/>
      <c r="K134" s="167"/>
      <c r="L134" s="167"/>
      <c r="M134" s="167"/>
      <c r="N134" s="168"/>
      <c r="O134" s="168"/>
      <c r="P134" s="168"/>
      <c r="Q134" s="168"/>
      <c r="S134" s="167"/>
      <c r="T134" s="167"/>
      <c r="U134" s="167"/>
      <c r="V134" s="167"/>
      <c r="W134" s="168"/>
      <c r="X134" s="168"/>
      <c r="Y134" s="168"/>
      <c r="Z134" s="168"/>
    </row>
    <row r="135" spans="1:26">
      <c r="A135" s="167"/>
      <c r="B135" s="167"/>
      <c r="C135" s="167"/>
      <c r="D135" s="167"/>
      <c r="E135" s="168"/>
      <c r="F135" s="168"/>
      <c r="G135" s="168"/>
      <c r="H135" s="168"/>
      <c r="J135" s="167"/>
      <c r="K135" s="167"/>
      <c r="L135" s="167"/>
      <c r="M135" s="167"/>
      <c r="N135" s="168"/>
      <c r="O135" s="168"/>
      <c r="P135" s="168"/>
      <c r="Q135" s="168"/>
      <c r="S135" s="167"/>
      <c r="T135" s="167"/>
      <c r="U135" s="167"/>
      <c r="V135" s="167"/>
      <c r="W135" s="168"/>
      <c r="X135" s="168"/>
      <c r="Y135" s="168"/>
      <c r="Z135" s="168"/>
    </row>
    <row r="136" spans="1:26">
      <c r="A136" s="167"/>
      <c r="B136" s="167"/>
      <c r="C136" s="167"/>
      <c r="D136" s="167"/>
      <c r="E136" s="168"/>
      <c r="F136" s="168"/>
      <c r="G136" s="168"/>
      <c r="H136" s="168"/>
      <c r="J136" s="167"/>
      <c r="K136" s="167"/>
      <c r="L136" s="167"/>
      <c r="M136" s="167"/>
      <c r="N136" s="168"/>
      <c r="O136" s="168"/>
      <c r="P136" s="168"/>
      <c r="Q136" s="168"/>
      <c r="S136" s="167"/>
      <c r="T136" s="167"/>
      <c r="U136" s="167"/>
      <c r="V136" s="167"/>
      <c r="W136" s="168"/>
      <c r="X136" s="168"/>
      <c r="Y136" s="168"/>
      <c r="Z136" s="168"/>
    </row>
    <row r="137" spans="1:26">
      <c r="A137" s="167"/>
      <c r="B137" s="167"/>
      <c r="C137" s="167"/>
      <c r="D137" s="167"/>
      <c r="E137" s="168"/>
      <c r="F137" s="168"/>
      <c r="G137" s="168"/>
      <c r="H137" s="168"/>
      <c r="J137" s="167"/>
      <c r="K137" s="167"/>
      <c r="L137" s="167"/>
      <c r="M137" s="167"/>
      <c r="N137" s="168"/>
      <c r="O137" s="168"/>
      <c r="P137" s="168"/>
      <c r="Q137" s="168"/>
      <c r="S137" s="167"/>
      <c r="T137" s="167"/>
      <c r="U137" s="167"/>
      <c r="V137" s="167"/>
      <c r="W137" s="168"/>
      <c r="X137" s="168"/>
      <c r="Y137" s="168"/>
      <c r="Z137" s="168"/>
    </row>
    <row r="139" spans="1:26" ht="16.2" customHeight="1">
      <c r="A139" s="169" t="s">
        <v>164</v>
      </c>
      <c r="B139" s="169"/>
      <c r="C139" s="169"/>
      <c r="D139" s="169"/>
      <c r="E139" s="169"/>
      <c r="F139" s="169"/>
      <c r="G139" s="169"/>
      <c r="H139" s="169"/>
      <c r="J139" s="169" t="s">
        <v>164</v>
      </c>
      <c r="K139" s="169"/>
      <c r="L139" s="169"/>
      <c r="M139" s="169"/>
      <c r="N139" s="169"/>
      <c r="O139" s="169"/>
      <c r="P139" s="169"/>
      <c r="Q139" s="169"/>
      <c r="S139" s="169" t="s">
        <v>164</v>
      </c>
      <c r="T139" s="169"/>
      <c r="U139" s="169"/>
      <c r="V139" s="169"/>
      <c r="W139" s="169"/>
      <c r="X139" s="169"/>
      <c r="Y139" s="169"/>
      <c r="Z139" s="169"/>
    </row>
    <row r="140" spans="1:26" ht="13.5" customHeight="1">
      <c r="A140" s="167" t="s">
        <v>163</v>
      </c>
      <c r="B140" s="167" t="s">
        <v>166</v>
      </c>
      <c r="C140" s="167"/>
      <c r="D140" s="167"/>
      <c r="E140" s="168" t="s">
        <v>165</v>
      </c>
      <c r="F140" s="168"/>
      <c r="G140" s="168"/>
      <c r="H140" s="168"/>
      <c r="J140" s="167" t="s">
        <v>163</v>
      </c>
      <c r="K140" s="167" t="s">
        <v>166</v>
      </c>
      <c r="L140" s="167"/>
      <c r="M140" s="167"/>
      <c r="N140" s="168" t="s">
        <v>165</v>
      </c>
      <c r="O140" s="168"/>
      <c r="P140" s="168"/>
      <c r="Q140" s="168"/>
      <c r="S140" s="167" t="s">
        <v>163</v>
      </c>
      <c r="T140" s="167" t="s">
        <v>166</v>
      </c>
      <c r="U140" s="167"/>
      <c r="V140" s="167"/>
      <c r="W140" s="168" t="s">
        <v>165</v>
      </c>
      <c r="X140" s="168"/>
      <c r="Y140" s="168"/>
      <c r="Z140" s="168"/>
    </row>
    <row r="141" spans="1:26">
      <c r="A141" s="167"/>
      <c r="B141" s="167"/>
      <c r="C141" s="167"/>
      <c r="D141" s="167"/>
      <c r="E141" s="168"/>
      <c r="F141" s="168"/>
      <c r="G141" s="168"/>
      <c r="H141" s="168"/>
      <c r="J141" s="167"/>
      <c r="K141" s="167"/>
      <c r="L141" s="167"/>
      <c r="M141" s="167"/>
      <c r="N141" s="168"/>
      <c r="O141" s="168"/>
      <c r="P141" s="168"/>
      <c r="Q141" s="168"/>
      <c r="S141" s="167"/>
      <c r="T141" s="167"/>
      <c r="U141" s="167"/>
      <c r="V141" s="167"/>
      <c r="W141" s="168"/>
      <c r="X141" s="168"/>
      <c r="Y141" s="168"/>
      <c r="Z141" s="168"/>
    </row>
    <row r="142" spans="1:26">
      <c r="A142" s="167"/>
      <c r="B142" s="167"/>
      <c r="C142" s="167"/>
      <c r="D142" s="167"/>
      <c r="E142" s="168"/>
      <c r="F142" s="168"/>
      <c r="G142" s="168"/>
      <c r="H142" s="168"/>
      <c r="J142" s="167"/>
      <c r="K142" s="167"/>
      <c r="L142" s="167"/>
      <c r="M142" s="167"/>
      <c r="N142" s="168"/>
      <c r="O142" s="168"/>
      <c r="P142" s="168"/>
      <c r="Q142" s="168"/>
      <c r="S142" s="167"/>
      <c r="T142" s="167"/>
      <c r="U142" s="167"/>
      <c r="V142" s="167"/>
      <c r="W142" s="168"/>
      <c r="X142" s="168"/>
      <c r="Y142" s="168"/>
      <c r="Z142" s="168"/>
    </row>
    <row r="143" spans="1:26">
      <c r="A143" s="167"/>
      <c r="B143" s="167"/>
      <c r="C143" s="167"/>
      <c r="D143" s="167"/>
      <c r="E143" s="168"/>
      <c r="F143" s="168"/>
      <c r="G143" s="168"/>
      <c r="H143" s="168"/>
      <c r="J143" s="167"/>
      <c r="K143" s="167"/>
      <c r="L143" s="167"/>
      <c r="M143" s="167"/>
      <c r="N143" s="168"/>
      <c r="O143" s="168"/>
      <c r="P143" s="168"/>
      <c r="Q143" s="168"/>
      <c r="S143" s="167"/>
      <c r="T143" s="167"/>
      <c r="U143" s="167"/>
      <c r="V143" s="167"/>
      <c r="W143" s="168"/>
      <c r="X143" s="168"/>
      <c r="Y143" s="168"/>
      <c r="Z143" s="168"/>
    </row>
    <row r="144" spans="1:26">
      <c r="A144" s="167"/>
      <c r="B144" s="167"/>
      <c r="C144" s="167"/>
      <c r="D144" s="167"/>
      <c r="E144" s="168"/>
      <c r="F144" s="168"/>
      <c r="G144" s="168"/>
      <c r="H144" s="168"/>
      <c r="J144" s="167"/>
      <c r="K144" s="167"/>
      <c r="L144" s="167"/>
      <c r="M144" s="167"/>
      <c r="N144" s="168"/>
      <c r="O144" s="168"/>
      <c r="P144" s="168"/>
      <c r="Q144" s="168"/>
      <c r="S144" s="167"/>
      <c r="T144" s="167"/>
      <c r="U144" s="167"/>
      <c r="V144" s="167"/>
      <c r="W144" s="168"/>
      <c r="X144" s="168"/>
      <c r="Y144" s="168"/>
      <c r="Z144" s="168"/>
    </row>
    <row r="145" spans="1:26" ht="16.2" customHeight="1">
      <c r="A145" s="167" t="s">
        <v>168</v>
      </c>
      <c r="B145" s="167" t="s">
        <v>169</v>
      </c>
      <c r="C145" s="167"/>
      <c r="D145" s="167"/>
      <c r="E145" s="167" t="s">
        <v>170</v>
      </c>
      <c r="F145" s="167"/>
      <c r="G145" s="167"/>
      <c r="H145" s="167"/>
      <c r="J145" s="167" t="s">
        <v>168</v>
      </c>
      <c r="K145" s="167" t="s">
        <v>169</v>
      </c>
      <c r="L145" s="167"/>
      <c r="M145" s="167"/>
      <c r="N145" s="167" t="s">
        <v>170</v>
      </c>
      <c r="O145" s="167"/>
      <c r="P145" s="167"/>
      <c r="Q145" s="167"/>
      <c r="S145" s="167" t="s">
        <v>168</v>
      </c>
      <c r="T145" s="167" t="s">
        <v>169</v>
      </c>
      <c r="U145" s="167"/>
      <c r="V145" s="167"/>
      <c r="W145" s="167" t="s">
        <v>170</v>
      </c>
      <c r="X145" s="167"/>
      <c r="Y145" s="167"/>
      <c r="Z145" s="167"/>
    </row>
    <row r="146" spans="1:26" ht="48" customHeight="1">
      <c r="A146" s="167"/>
      <c r="B146" s="167"/>
      <c r="C146" s="167"/>
      <c r="D146" s="167"/>
      <c r="E146" s="167"/>
      <c r="F146" s="167"/>
      <c r="G146" s="167"/>
      <c r="H146" s="167"/>
      <c r="J146" s="167"/>
      <c r="K146" s="167"/>
      <c r="L146" s="167"/>
      <c r="M146" s="167"/>
      <c r="N146" s="167"/>
      <c r="O146" s="167"/>
      <c r="P146" s="167"/>
      <c r="Q146" s="167"/>
      <c r="S146" s="167"/>
      <c r="T146" s="167"/>
      <c r="U146" s="167"/>
      <c r="V146" s="167"/>
      <c r="W146" s="167"/>
      <c r="X146" s="167"/>
      <c r="Y146" s="167"/>
      <c r="Z146" s="167"/>
    </row>
    <row r="147" spans="1:26" ht="16.2" customHeight="1"/>
    <row r="148" spans="1:26" ht="16.2" customHeight="1">
      <c r="D148" s="67"/>
      <c r="F148" s="76"/>
    </row>
    <row r="149" spans="1:26" ht="16.2" customHeight="1">
      <c r="D149" s="67" t="s">
        <v>107</v>
      </c>
    </row>
    <row r="150" spans="1:26" ht="16.2" customHeight="1"/>
    <row r="151" spans="1:26" ht="16.2" customHeight="1">
      <c r="D151" s="179" t="s">
        <v>161</v>
      </c>
      <c r="E151" s="179"/>
      <c r="F151" s="179"/>
      <c r="G151" s="179"/>
      <c r="H151" s="180" t="s">
        <v>171</v>
      </c>
      <c r="I151" s="180"/>
      <c r="J151" s="180"/>
      <c r="K151" s="180"/>
    </row>
    <row r="152" spans="1:26" ht="16.2" customHeight="1">
      <c r="H152" s="180"/>
      <c r="I152" s="180"/>
      <c r="J152" s="180"/>
      <c r="K152" s="180"/>
    </row>
    <row r="153" spans="1:26" ht="16.2" customHeight="1"/>
    <row r="154" spans="1:26" ht="16.2" customHeight="1"/>
    <row r="155" spans="1:26" ht="16.2" customHeight="1"/>
    <row r="156" spans="1:26" ht="16.2" customHeight="1"/>
  </sheetData>
  <mergeCells count="266">
    <mergeCell ref="D151:G151"/>
    <mergeCell ref="H151:K152"/>
    <mergeCell ref="A133:A137"/>
    <mergeCell ref="B133:D137"/>
    <mergeCell ref="E133:H137"/>
    <mergeCell ref="A122:H122"/>
    <mergeCell ref="A123:A127"/>
    <mergeCell ref="B123:D127"/>
    <mergeCell ref="A128:A132"/>
    <mergeCell ref="B128:D132"/>
    <mergeCell ref="E123:H127"/>
    <mergeCell ref="E128:H132"/>
    <mergeCell ref="J122:Q122"/>
    <mergeCell ref="A140:A144"/>
    <mergeCell ref="B140:D144"/>
    <mergeCell ref="E140:H144"/>
    <mergeCell ref="J140:J144"/>
    <mergeCell ref="K140:M144"/>
    <mergeCell ref="N140:Q144"/>
    <mergeCell ref="A145:A146"/>
    <mergeCell ref="B145:D146"/>
    <mergeCell ref="E145:H146"/>
    <mergeCell ref="J145:J146"/>
    <mergeCell ref="K145:M146"/>
    <mergeCell ref="A105:H105"/>
    <mergeCell ref="A106:A110"/>
    <mergeCell ref="B106:D110"/>
    <mergeCell ref="E106:H110"/>
    <mergeCell ref="A111:A115"/>
    <mergeCell ref="B111:D115"/>
    <mergeCell ref="E111:H115"/>
    <mergeCell ref="A116:A120"/>
    <mergeCell ref="B116:D120"/>
    <mergeCell ref="E116:H120"/>
    <mergeCell ref="A88:H88"/>
    <mergeCell ref="A89:A93"/>
    <mergeCell ref="B89:D93"/>
    <mergeCell ref="E89:H93"/>
    <mergeCell ref="A94:A98"/>
    <mergeCell ref="B94:D98"/>
    <mergeCell ref="E94:H98"/>
    <mergeCell ref="A99:A103"/>
    <mergeCell ref="B99:D103"/>
    <mergeCell ref="E99:H103"/>
    <mergeCell ref="A71:H71"/>
    <mergeCell ref="A72:A76"/>
    <mergeCell ref="B72:D76"/>
    <mergeCell ref="E72:H76"/>
    <mergeCell ref="A77:A81"/>
    <mergeCell ref="B77:D81"/>
    <mergeCell ref="E77:H81"/>
    <mergeCell ref="A82:A86"/>
    <mergeCell ref="B82:D86"/>
    <mergeCell ref="E82:H86"/>
    <mergeCell ref="A54:H54"/>
    <mergeCell ref="A55:A59"/>
    <mergeCell ref="B55:D59"/>
    <mergeCell ref="E55:H59"/>
    <mergeCell ref="A60:A64"/>
    <mergeCell ref="B60:D64"/>
    <mergeCell ref="E60:H64"/>
    <mergeCell ref="A65:A69"/>
    <mergeCell ref="B65:D69"/>
    <mergeCell ref="E65:H69"/>
    <mergeCell ref="A37:H37"/>
    <mergeCell ref="A38:A42"/>
    <mergeCell ref="B38:D42"/>
    <mergeCell ref="E38:H42"/>
    <mergeCell ref="A43:A47"/>
    <mergeCell ref="B43:D47"/>
    <mergeCell ref="E43:H47"/>
    <mergeCell ref="A48:A52"/>
    <mergeCell ref="B48:D52"/>
    <mergeCell ref="E48:H52"/>
    <mergeCell ref="A21:A25"/>
    <mergeCell ref="B21:D25"/>
    <mergeCell ref="E21:H25"/>
    <mergeCell ref="A26:A30"/>
    <mergeCell ref="B26:D30"/>
    <mergeCell ref="E26:H30"/>
    <mergeCell ref="A31:A35"/>
    <mergeCell ref="B31:D35"/>
    <mergeCell ref="E31:H35"/>
    <mergeCell ref="A20:H20"/>
    <mergeCell ref="E4:H8"/>
    <mergeCell ref="B4:D8"/>
    <mergeCell ref="B9:D13"/>
    <mergeCell ref="E9:H13"/>
    <mergeCell ref="B14:D18"/>
    <mergeCell ref="E14:H18"/>
    <mergeCell ref="A4:A8"/>
    <mergeCell ref="A9:A13"/>
    <mergeCell ref="A14:A18"/>
    <mergeCell ref="A3:H3"/>
    <mergeCell ref="A1:H1"/>
    <mergeCell ref="S1:Z1"/>
    <mergeCell ref="J3:Q3"/>
    <mergeCell ref="S3:Z3"/>
    <mergeCell ref="J4:J8"/>
    <mergeCell ref="K4:M8"/>
    <mergeCell ref="N4:Q8"/>
    <mergeCell ref="S4:S8"/>
    <mergeCell ref="T4:V8"/>
    <mergeCell ref="W4:Z8"/>
    <mergeCell ref="J1:Q1"/>
    <mergeCell ref="J20:Q20"/>
    <mergeCell ref="S20:Z20"/>
    <mergeCell ref="J21:J25"/>
    <mergeCell ref="K21:M25"/>
    <mergeCell ref="N21:Q25"/>
    <mergeCell ref="S21:S25"/>
    <mergeCell ref="T21:V25"/>
    <mergeCell ref="W21:Z25"/>
    <mergeCell ref="W9:Z13"/>
    <mergeCell ref="J14:J18"/>
    <mergeCell ref="K14:M18"/>
    <mergeCell ref="N14:Q18"/>
    <mergeCell ref="S14:S18"/>
    <mergeCell ref="T14:V18"/>
    <mergeCell ref="W14:Z18"/>
    <mergeCell ref="J9:J13"/>
    <mergeCell ref="K9:M13"/>
    <mergeCell ref="N9:Q13"/>
    <mergeCell ref="S9:S13"/>
    <mergeCell ref="T9:V13"/>
    <mergeCell ref="J37:Q37"/>
    <mergeCell ref="S37:Z37"/>
    <mergeCell ref="J38:J42"/>
    <mergeCell ref="K38:M42"/>
    <mergeCell ref="N38:Q42"/>
    <mergeCell ref="S38:S42"/>
    <mergeCell ref="T38:V42"/>
    <mergeCell ref="W38:Z42"/>
    <mergeCell ref="W26:Z30"/>
    <mergeCell ref="J31:J35"/>
    <mergeCell ref="K31:M35"/>
    <mergeCell ref="N31:Q35"/>
    <mergeCell ref="S31:S35"/>
    <mergeCell ref="T31:V35"/>
    <mergeCell ref="W31:Z35"/>
    <mergeCell ref="J26:J30"/>
    <mergeCell ref="K26:M30"/>
    <mergeCell ref="N26:Q30"/>
    <mergeCell ref="S26:S30"/>
    <mergeCell ref="T26:V30"/>
    <mergeCell ref="J54:Q54"/>
    <mergeCell ref="S54:Z54"/>
    <mergeCell ref="J55:J59"/>
    <mergeCell ref="K55:M59"/>
    <mergeCell ref="N55:Q59"/>
    <mergeCell ref="S55:S59"/>
    <mergeCell ref="T55:V59"/>
    <mergeCell ref="W55:Z59"/>
    <mergeCell ref="W43:Z47"/>
    <mergeCell ref="J48:J52"/>
    <mergeCell ref="K48:M52"/>
    <mergeCell ref="N48:Q52"/>
    <mergeCell ref="S48:S52"/>
    <mergeCell ref="T48:V52"/>
    <mergeCell ref="W48:Z52"/>
    <mergeCell ref="J43:J47"/>
    <mergeCell ref="K43:M47"/>
    <mergeCell ref="N43:Q47"/>
    <mergeCell ref="S43:S47"/>
    <mergeCell ref="T43:V47"/>
    <mergeCell ref="J71:Q71"/>
    <mergeCell ref="S71:Z71"/>
    <mergeCell ref="J72:J76"/>
    <mergeCell ref="K72:M76"/>
    <mergeCell ref="N72:Q76"/>
    <mergeCell ref="S72:S76"/>
    <mergeCell ref="T72:V76"/>
    <mergeCell ref="W72:Z76"/>
    <mergeCell ref="W60:Z64"/>
    <mergeCell ref="J65:J69"/>
    <mergeCell ref="K65:M69"/>
    <mergeCell ref="N65:Q69"/>
    <mergeCell ref="S65:S69"/>
    <mergeCell ref="T65:V69"/>
    <mergeCell ref="W65:Z69"/>
    <mergeCell ref="J60:J64"/>
    <mergeCell ref="K60:M64"/>
    <mergeCell ref="N60:Q64"/>
    <mergeCell ref="S60:S64"/>
    <mergeCell ref="T60:V64"/>
    <mergeCell ref="J88:Q88"/>
    <mergeCell ref="S88:Z88"/>
    <mergeCell ref="J89:J93"/>
    <mergeCell ref="K89:M93"/>
    <mergeCell ref="N89:Q93"/>
    <mergeCell ref="S89:S93"/>
    <mergeCell ref="T89:V93"/>
    <mergeCell ref="W89:Z93"/>
    <mergeCell ref="W77:Z81"/>
    <mergeCell ref="J82:J86"/>
    <mergeCell ref="K82:M86"/>
    <mergeCell ref="N82:Q86"/>
    <mergeCell ref="S82:S86"/>
    <mergeCell ref="T82:V86"/>
    <mergeCell ref="W82:Z86"/>
    <mergeCell ref="J77:J81"/>
    <mergeCell ref="K77:M81"/>
    <mergeCell ref="N77:Q81"/>
    <mergeCell ref="S77:S81"/>
    <mergeCell ref="T77:V81"/>
    <mergeCell ref="J105:Q105"/>
    <mergeCell ref="S105:Z105"/>
    <mergeCell ref="J106:J110"/>
    <mergeCell ref="K106:M110"/>
    <mergeCell ref="N106:Q110"/>
    <mergeCell ref="S106:S110"/>
    <mergeCell ref="T106:V110"/>
    <mergeCell ref="W106:Z110"/>
    <mergeCell ref="W94:Z98"/>
    <mergeCell ref="J99:J103"/>
    <mergeCell ref="K99:M103"/>
    <mergeCell ref="N99:Q103"/>
    <mergeCell ref="S99:S103"/>
    <mergeCell ref="T99:V103"/>
    <mergeCell ref="W99:Z103"/>
    <mergeCell ref="J94:J98"/>
    <mergeCell ref="K94:M98"/>
    <mergeCell ref="N94:Q98"/>
    <mergeCell ref="S94:S98"/>
    <mergeCell ref="T94:V98"/>
    <mergeCell ref="S122:Z122"/>
    <mergeCell ref="J123:J127"/>
    <mergeCell ref="K123:M127"/>
    <mergeCell ref="N123:Q127"/>
    <mergeCell ref="S123:S127"/>
    <mergeCell ref="T123:V127"/>
    <mergeCell ref="W123:Z127"/>
    <mergeCell ref="W111:Z115"/>
    <mergeCell ref="J116:J120"/>
    <mergeCell ref="K116:M120"/>
    <mergeCell ref="N116:Q120"/>
    <mergeCell ref="S116:S120"/>
    <mergeCell ref="T116:V120"/>
    <mergeCell ref="W116:Z120"/>
    <mergeCell ref="J111:J115"/>
    <mergeCell ref="K111:M115"/>
    <mergeCell ref="N111:Q115"/>
    <mergeCell ref="S111:S115"/>
    <mergeCell ref="T111:V115"/>
    <mergeCell ref="W128:Z132"/>
    <mergeCell ref="J133:J137"/>
    <mergeCell ref="K133:M137"/>
    <mergeCell ref="N133:Q137"/>
    <mergeCell ref="S133:S137"/>
    <mergeCell ref="T133:V137"/>
    <mergeCell ref="W133:Z137"/>
    <mergeCell ref="J128:J132"/>
    <mergeCell ref="K128:M132"/>
    <mergeCell ref="N128:Q132"/>
    <mergeCell ref="S128:S132"/>
    <mergeCell ref="T128:V132"/>
    <mergeCell ref="N145:Q146"/>
    <mergeCell ref="S145:S146"/>
    <mergeCell ref="T145:V146"/>
    <mergeCell ref="W145:Z146"/>
    <mergeCell ref="S140:S144"/>
    <mergeCell ref="T140:V144"/>
    <mergeCell ref="W140:Z144"/>
    <mergeCell ref="A139:H139"/>
    <mergeCell ref="J139:Q139"/>
    <mergeCell ref="S139:Z139"/>
  </mergeCells>
  <phoneticPr fontId="5"/>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学習結果表</vt:lpstr>
      <vt:lpstr>営業未経験者</vt:lpstr>
      <vt:lpstr>飛込み営業経験者 </vt:lpstr>
      <vt:lpstr>一般営業経験者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dc:creator>
  <cp:lastModifiedBy>perso</cp:lastModifiedBy>
  <cp:lastPrinted>2023-01-04T06:44:37Z</cp:lastPrinted>
  <dcterms:created xsi:type="dcterms:W3CDTF">2006-09-13T11:12:00Z</dcterms:created>
  <dcterms:modified xsi:type="dcterms:W3CDTF">2023-02-23T00:54:51Z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